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自動車保有台数" sheetId="1" r:id="rId1"/>
    <sheet name="乗降旅客の推移" sheetId="2" r:id="rId2"/>
    <sheet name="国道１３５号車種別自動車通過台数" sheetId="3" r:id="rId3"/>
    <sheet name="中伊豆ﾊﾞｲﾊﾟｽ自動車通過台数" sheetId="4" r:id="rId4"/>
    <sheet name="伊東港出入貨物等の状況" sheetId="5" r:id="rId5"/>
    <sheet name="通常郵便物取扱状況" sheetId="6" r:id="rId6"/>
  </sheets>
  <definedNames/>
  <calcPr fullCalcOnLoad="1" fullPrecision="0"/>
</workbook>
</file>

<file path=xl/sharedStrings.xml><?xml version="1.0" encoding="utf-8"?>
<sst xmlns="http://schemas.openxmlformats.org/spreadsheetml/2006/main" count="227" uniqueCount="140">
  <si>
    <t>１　自動車保有台数（各年４月１日現在）</t>
  </si>
  <si>
    <t>１３年</t>
  </si>
  <si>
    <t>１４年</t>
  </si>
  <si>
    <t>１５年</t>
  </si>
  <si>
    <t>１６年</t>
  </si>
  <si>
    <t>１７年</t>
  </si>
  <si>
    <t>計</t>
  </si>
  <si>
    <t>総　　　　　　　　数</t>
  </si>
  <si>
    <t>乗
用
車</t>
  </si>
  <si>
    <t>普　通　車</t>
  </si>
  <si>
    <t>小　型　車</t>
  </si>
  <si>
    <t>準　　乗　　用　　車</t>
  </si>
  <si>
    <t>バ　　　　　　　　ス</t>
  </si>
  <si>
    <t>軽
四
輪</t>
  </si>
  <si>
    <t>乗　用　車</t>
  </si>
  <si>
    <t>貨　物　車</t>
  </si>
  <si>
    <t>三　　　　輪　　　　車</t>
  </si>
  <si>
    <t>二　　　　輪　　　　車</t>
  </si>
  <si>
    <t>小　　型　　特　　殊</t>
  </si>
  <si>
    <t>資料：県生活統計室</t>
  </si>
  <si>
    <t>（単位：台）</t>
  </si>
  <si>
    <t xml:space="preserve">‐ </t>
  </si>
  <si>
    <t>運　輸　・　通　信</t>
  </si>
  <si>
    <t>年次</t>
  </si>
  <si>
    <t>区分</t>
  </si>
  <si>
    <t>乗客</t>
  </si>
  <si>
    <t>降客</t>
  </si>
  <si>
    <t>２　乗降旅客の推移</t>
  </si>
  <si>
    <t>南伊東</t>
  </si>
  <si>
    <t>城ヶ崎</t>
  </si>
  <si>
    <t>伊豆高原</t>
  </si>
  <si>
    <t>　
　14年</t>
  </si>
  <si>
    <t>　
　15年</t>
  </si>
  <si>
    <t>　
　16年</t>
  </si>
  <si>
    <t>　
　17年</t>
  </si>
  <si>
    <t>富士急ﾏﾘﾝﾘｿﾞｰﾄ</t>
  </si>
  <si>
    <t>年 次</t>
  </si>
  <si>
    <t>区 分</t>
  </si>
  <si>
    <t>汽　　　　　船</t>
  </si>
  <si>
    <t>東 海 汽 船</t>
  </si>
  <si>
    <t>資料：各交通機関</t>
  </si>
  <si>
    <t>（単位：人）</t>
  </si>
  <si>
    <t>３　国道１３５号車種別自動車通過台数</t>
  </si>
  <si>
    <t>上り（熱海方面）</t>
  </si>
  <si>
    <t>下り（下田方面）</t>
  </si>
  <si>
    <t>H10. 6. 2(火）</t>
  </si>
  <si>
    <t>H11. 6. 2(水）</t>
  </si>
  <si>
    <t>H12. 6. 8(木）</t>
  </si>
  <si>
    <t>H13. 6. 7(木）</t>
  </si>
  <si>
    <t>H14. 6. 6(木）</t>
  </si>
  <si>
    <t>H15. 6. 9(月）</t>
  </si>
  <si>
    <t>H16. 6.11(金）</t>
  </si>
  <si>
    <t>実 施 年 月 日</t>
  </si>
  <si>
    <t>車 線（行 先）</t>
  </si>
  <si>
    <t>普 通 車</t>
  </si>
  <si>
    <t>大 型 車</t>
  </si>
  <si>
    <t>二 輪 車</t>
  </si>
  <si>
    <t>総  計</t>
  </si>
  <si>
    <t>（注）測定場所：国道１３５号バイパス新井駐在所前</t>
  </si>
  <si>
    <t>資料：環境防災課</t>
  </si>
  <si>
    <t>＊　中伊豆バイパス自動車通過台数</t>
  </si>
  <si>
    <t>４　伊東港出入貨物等の状況</t>
  </si>
  <si>
    <t>　（１）入港船舶</t>
  </si>
  <si>
    <t>その他</t>
  </si>
  <si>
    <t>15年</t>
  </si>
  <si>
    <t>16年</t>
  </si>
  <si>
    <t>17年</t>
  </si>
  <si>
    <t>資料：伊東市漁協、東海汽船㈱、㈱富士急ﾏﾘﾝﾘｿﾞｰﾄ</t>
  </si>
  <si>
    <t>　（２）船舶乗降人員</t>
  </si>
  <si>
    <t>出</t>
  </si>
  <si>
    <t>入</t>
  </si>
  <si>
    <t>年　　次</t>
  </si>
  <si>
    <t>伊　東　―　中伊豆</t>
  </si>
  <si>
    <t>前　年　比</t>
  </si>
  <si>
    <t>中伊豆　―　伊　東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</si>
  <si>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</si>
  <si>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</si>
  <si>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</si>
  <si>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</si>
  <si>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</si>
  <si>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</si>
  <si>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</si>
  <si>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</si>
  <si>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</si>
  <si>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</si>
  <si>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</si>
  <si>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</si>
  <si>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東部管理センター</t>
  </si>
  <si>
    <t>資料：静岡県道路公社　</t>
  </si>
  <si>
    <t>計
（人）</t>
  </si>
  <si>
    <t>計
（t）</t>
  </si>
  <si>
    <t>（３）海上出入貨物</t>
  </si>
  <si>
    <t>資料：東海汽船㈱、㈱富士急ﾏﾘﾝﾘｿﾞｰﾄ</t>
  </si>
  <si>
    <t>資料：伊東市漁協、東海汽船㈱</t>
  </si>
  <si>
    <t>（単位：台、％）</t>
  </si>
  <si>
    <t>５　通常郵便物取扱状況</t>
  </si>
  <si>
    <t>１日平均</t>
  </si>
  <si>
    <t>年　度</t>
  </si>
  <si>
    <t>　１５年</t>
  </si>
  <si>
    <t>　１６年</t>
  </si>
  <si>
    <t>　１７年</t>
  </si>
  <si>
    <t>引　受</t>
  </si>
  <si>
    <t>配　達</t>
  </si>
  <si>
    <t>区　分</t>
  </si>
  <si>
    <t>書　留</t>
  </si>
  <si>
    <t>速　達</t>
  </si>
  <si>
    <t>普　通</t>
  </si>
  <si>
    <t>航　空</t>
  </si>
  <si>
    <t>（単位：件）</t>
  </si>
  <si>
    <t>（注）航空郵便の配達は、普通郵便に含まれる。</t>
  </si>
  <si>
    <t>資料：伊東郵便局</t>
  </si>
  <si>
    <t>Ｊ Ｒ 東 日 本
伊　　東　　駅</t>
  </si>
  <si>
    <t>バ　　ス
東 海 自 動 車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</si>
  <si>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</si>
  <si>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</si>
  <si>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</si>
  <si>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</si>
  <si>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</si>
  <si>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</si>
  <si>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H17. 6. 6(月）</t>
  </si>
  <si>
    <t>内　　　　　　　航　　　　　　　船</t>
  </si>
  <si>
    <t>　１８年</t>
  </si>
  <si>
    <t>１８年</t>
  </si>
  <si>
    <t>平成１３年を１００とした
　　　　　　　　増加率（％）</t>
  </si>
  <si>
    <t>平成　　　　　　
　13年</t>
  </si>
  <si>
    <t>18年</t>
  </si>
  <si>
    <t>平成 14年</t>
  </si>
  <si>
    <t xml:space="preserve"> 平成 14年</t>
  </si>
  <si>
    <t>平成１３年</t>
  </si>
  <si>
    <t>平成
　１４年</t>
  </si>
  <si>
    <t>H18. 6. 8(木）</t>
  </si>
  <si>
    <t xml:space="preserve">‐  </t>
  </si>
  <si>
    <t>平成１３年を１００とした
　　　　　乗用車増加率（％）</t>
  </si>
  <si>
    <t>平成１３年を１００とした
　　　　　軽四輪増加率（％）</t>
  </si>
  <si>
    <t>ト　ラ　ッ　ク　等</t>
  </si>
  <si>
    <t>　　　測定時間：１１時間測定（7:00～18:00）</t>
  </si>
  <si>
    <t>　　　　　　　　　　　平成１６年度は４時間測定（7:00～11:00）</t>
  </si>
  <si>
    <t>　　　　　　　　　　　平成１８年度は５時間測定（7:00～12:00）</t>
  </si>
  <si>
    <t xml:space="preserve">
  18年</t>
  </si>
  <si>
    <t>　　　　　　　　但し、平成１２年度は９時間測定（7:00～16:00）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</si>
</sst>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9"/>
      <name val="明朝体"/>
      <family val="3"/>
    </font>
    <font>
      <sz val="18"/>
      <name val="明朝体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80" fontId="0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5" fontId="4" fillId="0" borderId="0" xfId="0" applyNumberFormat="1" applyFont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185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180" fontId="0" fillId="0" borderId="17" xfId="0" applyNumberFormat="1" applyBorder="1" applyAlignment="1">
      <alignment vertical="center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6" xfId="0" applyNumberFormat="1" applyBorder="1" applyAlignment="1">
      <alignment/>
    </xf>
    <xf numFmtId="185" fontId="0" fillId="0" borderId="14" xfId="0" applyNumberFormat="1" applyBorder="1" applyAlignment="1">
      <alignment vertical="center"/>
    </xf>
    <xf numFmtId="180" fontId="0" fillId="0" borderId="0" xfId="0" applyNumberFormat="1" applyAlignment="1">
      <alignment horizontal="right"/>
    </xf>
    <xf numFmtId="38" fontId="0" fillId="0" borderId="0" xfId="16" applyBorder="1" applyAlignment="1">
      <alignment/>
    </xf>
    <xf numFmtId="0" fontId="4" fillId="0" borderId="0" xfId="0" applyFont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85" fontId="0" fillId="0" borderId="3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2" fontId="0" fillId="0" borderId="3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85" fontId="0" fillId="0" borderId="3" xfId="0" applyNumberFormat="1" applyFill="1" applyBorder="1" applyAlignment="1">
      <alignment horizontal="center" vertical="center"/>
    </xf>
    <xf numFmtId="185" fontId="0" fillId="0" borderId="5" xfId="0" applyNumberFormat="1" applyFill="1" applyBorder="1" applyAlignment="1">
      <alignment horizontal="center" vertical="center"/>
    </xf>
    <xf numFmtId="185" fontId="0" fillId="0" borderId="19" xfId="0" applyNumberFormat="1" applyFill="1" applyBorder="1" applyAlignment="1">
      <alignment horizontal="center" vertical="center"/>
    </xf>
    <xf numFmtId="185" fontId="0" fillId="0" borderId="25" xfId="0" applyNumberFormat="1" applyFill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5" fontId="0" fillId="0" borderId="2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 wrapText="1"/>
    </xf>
    <xf numFmtId="185" fontId="0" fillId="0" borderId="2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0" fillId="0" borderId="6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3" xfId="0" applyNumberFormat="1" applyBorder="1" applyAlignment="1">
      <alignment horizontal="center" vertical="center" wrapText="1"/>
    </xf>
    <xf numFmtId="185" fontId="0" fillId="0" borderId="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962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209550</xdr:colOff>
      <xdr:row>4</xdr:row>
      <xdr:rowOff>76200</xdr:rowOff>
    </xdr:from>
    <xdr:to>
      <xdr:col>1</xdr:col>
      <xdr:colOff>923925</xdr:colOff>
      <xdr:row>4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7715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　次</a:t>
          </a:r>
        </a:p>
      </xdr:txBody>
    </xdr:sp>
    <xdr:clientData/>
  </xdr:twoCellAnchor>
  <xdr:twoCellAnchor>
    <xdr:from>
      <xdr:col>0</xdr:col>
      <xdr:colOff>200025</xdr:colOff>
      <xdr:row>4</xdr:row>
      <xdr:rowOff>314325</xdr:rowOff>
    </xdr:from>
    <xdr:to>
      <xdr:col>0</xdr:col>
      <xdr:colOff>838200</xdr:colOff>
      <xdr:row>4</xdr:row>
      <xdr:rowOff>514350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1009650"/>
          <a:ext cx="638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161925</xdr:rowOff>
    </xdr:from>
    <xdr:to>
      <xdr:col>3</xdr:col>
      <xdr:colOff>161925</xdr:colOff>
      <xdr:row>8</xdr:row>
      <xdr:rowOff>161925</xdr:rowOff>
    </xdr:to>
    <xdr:sp>
      <xdr:nvSpPr>
        <xdr:cNvPr id="1" name="Line 2"/>
        <xdr:cNvSpPr>
          <a:spLocks/>
        </xdr:cNvSpPr>
      </xdr:nvSpPr>
      <xdr:spPr>
        <a:xfrm>
          <a:off x="20669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161925</xdr:rowOff>
    </xdr:from>
    <xdr:to>
      <xdr:col>3</xdr:col>
      <xdr:colOff>171450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20764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171450</xdr:rowOff>
    </xdr:from>
    <xdr:to>
      <xdr:col>3</xdr:col>
      <xdr:colOff>161925</xdr:colOff>
      <xdr:row>10</xdr:row>
      <xdr:rowOff>171450</xdr:rowOff>
    </xdr:to>
    <xdr:sp>
      <xdr:nvSpPr>
        <xdr:cNvPr id="3" name="Line 4"/>
        <xdr:cNvSpPr>
          <a:spLocks/>
        </xdr:cNvSpPr>
      </xdr:nvSpPr>
      <xdr:spPr>
        <a:xfrm>
          <a:off x="206692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152400</xdr:rowOff>
    </xdr:from>
    <xdr:to>
      <xdr:col>3</xdr:col>
      <xdr:colOff>161925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066925" y="3467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152400</xdr:colOff>
      <xdr:row>14</xdr:row>
      <xdr:rowOff>152400</xdr:rowOff>
    </xdr:to>
    <xdr:sp>
      <xdr:nvSpPr>
        <xdr:cNvPr id="5" name="Line 6"/>
        <xdr:cNvSpPr>
          <a:spLocks/>
        </xdr:cNvSpPr>
      </xdr:nvSpPr>
      <xdr:spPr>
        <a:xfrm>
          <a:off x="2057400" y="4038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161925</xdr:rowOff>
    </xdr:from>
    <xdr:to>
      <xdr:col>3</xdr:col>
      <xdr:colOff>180975</xdr:colOff>
      <xdr:row>4</xdr:row>
      <xdr:rowOff>161925</xdr:rowOff>
    </xdr:to>
    <xdr:sp>
      <xdr:nvSpPr>
        <xdr:cNvPr id="6" name="Line 7"/>
        <xdr:cNvSpPr>
          <a:spLocks/>
        </xdr:cNvSpPr>
      </xdr:nvSpPr>
      <xdr:spPr>
        <a:xfrm>
          <a:off x="209550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352425</xdr:colOff>
      <xdr:row>5</xdr:row>
      <xdr:rowOff>142875</xdr:rowOff>
    </xdr:from>
    <xdr:to>
      <xdr:col>5</xdr:col>
      <xdr:colOff>495300</xdr:colOff>
      <xdr:row>5</xdr:row>
      <xdr:rowOff>142875</xdr:rowOff>
    </xdr:to>
    <xdr:sp>
      <xdr:nvSpPr>
        <xdr:cNvPr id="7" name="Line 9"/>
        <xdr:cNvSpPr>
          <a:spLocks/>
        </xdr:cNvSpPr>
      </xdr:nvSpPr>
      <xdr:spPr>
        <a:xfrm>
          <a:off x="3267075" y="1457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342900</xdr:colOff>
      <xdr:row>13</xdr:row>
      <xdr:rowOff>123825</xdr:rowOff>
    </xdr:from>
    <xdr:to>
      <xdr:col>5</xdr:col>
      <xdr:colOff>485775</xdr:colOff>
      <xdr:row>13</xdr:row>
      <xdr:rowOff>123825</xdr:rowOff>
    </xdr:to>
    <xdr:sp>
      <xdr:nvSpPr>
        <xdr:cNvPr id="8" name="Line 10"/>
        <xdr:cNvSpPr>
          <a:spLocks/>
        </xdr:cNvSpPr>
      </xdr:nvSpPr>
      <xdr:spPr>
        <a:xfrm>
          <a:off x="3257550" y="3724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314325</xdr:colOff>
      <xdr:row>11</xdr:row>
      <xdr:rowOff>142875</xdr:rowOff>
    </xdr:from>
    <xdr:to>
      <xdr:col>5</xdr:col>
      <xdr:colOff>457200</xdr:colOff>
      <xdr:row>11</xdr:row>
      <xdr:rowOff>142875</xdr:rowOff>
    </xdr:to>
    <xdr:sp>
      <xdr:nvSpPr>
        <xdr:cNvPr id="9" name="Line 11"/>
        <xdr:cNvSpPr>
          <a:spLocks/>
        </xdr:cNvSpPr>
      </xdr:nvSpPr>
      <xdr:spPr>
        <a:xfrm>
          <a:off x="3228975" y="3171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133350</xdr:rowOff>
    </xdr:from>
    <xdr:to>
      <xdr:col>5</xdr:col>
      <xdr:colOff>495300</xdr:colOff>
      <xdr:row>15</xdr:row>
      <xdr:rowOff>133350</xdr:rowOff>
    </xdr:to>
    <xdr:sp>
      <xdr:nvSpPr>
        <xdr:cNvPr id="10" name="Line 12"/>
        <xdr:cNvSpPr>
          <a:spLocks/>
        </xdr:cNvSpPr>
      </xdr:nvSpPr>
      <xdr:spPr>
        <a:xfrm>
          <a:off x="3267075" y="4305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161925</xdr:rowOff>
    </xdr:from>
    <xdr:to>
      <xdr:col>5</xdr:col>
      <xdr:colOff>485775</xdr:colOff>
      <xdr:row>9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3257550" y="2619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142875</xdr:rowOff>
    </xdr:from>
    <xdr:to>
      <xdr:col>5</xdr:col>
      <xdr:colOff>495300</xdr:colOff>
      <xdr:row>7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3267075" y="2028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showGridLines="0" tabSelected="1" workbookViewId="0" topLeftCell="A1">
      <selection activeCell="J17" sqref="J17:L17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">
      <c r="A1" s="82" t="s">
        <v>22</v>
      </c>
      <c r="B1" s="82"/>
      <c r="C1" s="82"/>
      <c r="D1" s="82"/>
      <c r="E1" s="82"/>
      <c r="F1" s="82"/>
      <c r="G1" s="82"/>
      <c r="H1" s="82"/>
    </row>
    <row r="3" spans="1:8" ht="13.5">
      <c r="A3" s="1" t="s">
        <v>0</v>
      </c>
      <c r="G3" s="91" t="s">
        <v>20</v>
      </c>
      <c r="H3" s="91"/>
    </row>
    <row r="4" spans="7:8" ht="7.5" customHeight="1">
      <c r="G4" s="92"/>
      <c r="H4" s="92"/>
    </row>
    <row r="5" spans="1:8" ht="45" customHeight="1">
      <c r="A5" s="85"/>
      <c r="B5" s="86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51" t="s">
        <v>122</v>
      </c>
    </row>
    <row r="6" spans="1:8" ht="30" customHeight="1">
      <c r="A6" s="87" t="s">
        <v>7</v>
      </c>
      <c r="B6" s="88"/>
      <c r="C6" s="7">
        <f>SUM(C10,C12,C13,C14,C17,C20,C21,)</f>
        <v>51197</v>
      </c>
      <c r="D6" s="7">
        <f>SUM(D10,D12,D13,D14,D17,D20,D21,)</f>
        <v>52919</v>
      </c>
      <c r="E6" s="7">
        <f>SUM(E10,E12,E13,E14,E17,E20,E21,)</f>
        <v>52476</v>
      </c>
      <c r="F6" s="7">
        <f>SUM(F10,F12,F13,F14,F17,F20,F21,)</f>
        <v>52798</v>
      </c>
      <c r="G6" s="7">
        <f>SUM(G10,G12,G13,G14,G17,G20,G21,)</f>
        <v>53226</v>
      </c>
      <c r="H6" s="55">
        <v>53543</v>
      </c>
    </row>
    <row r="7" spans="1:8" ht="30" customHeight="1">
      <c r="A7" s="83" t="s">
        <v>123</v>
      </c>
      <c r="B7" s="84"/>
      <c r="C7" s="10">
        <f>C6/51197*100</f>
        <v>100</v>
      </c>
      <c r="D7" s="10">
        <f>D6/51197*100</f>
        <v>103.4</v>
      </c>
      <c r="E7" s="10">
        <f>E6/51197*100</f>
        <v>102.5</v>
      </c>
      <c r="F7" s="10">
        <f>F6/51197*100</f>
        <v>103.1</v>
      </c>
      <c r="G7" s="10">
        <f>G6/51197*100</f>
        <v>104</v>
      </c>
      <c r="H7" s="56">
        <v>104.6</v>
      </c>
    </row>
    <row r="8" spans="1:8" ht="30" customHeight="1">
      <c r="A8" s="89" t="s">
        <v>8</v>
      </c>
      <c r="B8" s="3" t="s">
        <v>9</v>
      </c>
      <c r="C8" s="7">
        <v>7106</v>
      </c>
      <c r="D8" s="7">
        <v>7429</v>
      </c>
      <c r="E8" s="7">
        <v>7621</v>
      </c>
      <c r="F8" s="7">
        <v>7834</v>
      </c>
      <c r="G8" s="7">
        <v>7972</v>
      </c>
      <c r="H8" s="55">
        <v>8002</v>
      </c>
    </row>
    <row r="9" spans="1:8" ht="30" customHeight="1">
      <c r="A9" s="88"/>
      <c r="B9" s="3" t="s">
        <v>10</v>
      </c>
      <c r="C9" s="7">
        <v>15590</v>
      </c>
      <c r="D9" s="7">
        <v>15273</v>
      </c>
      <c r="E9" s="7">
        <v>15006</v>
      </c>
      <c r="F9" s="7">
        <v>14766</v>
      </c>
      <c r="G9" s="7">
        <v>14687</v>
      </c>
      <c r="H9" s="55">
        <v>14540</v>
      </c>
    </row>
    <row r="10" spans="1:8" ht="30" customHeight="1">
      <c r="A10" s="88"/>
      <c r="B10" s="3" t="s">
        <v>6</v>
      </c>
      <c r="C10" s="7">
        <f>SUM(C8:C9)</f>
        <v>22696</v>
      </c>
      <c r="D10" s="7">
        <f>SUM(D8:D9)</f>
        <v>22702</v>
      </c>
      <c r="E10" s="7">
        <f>SUM(E8:E9)</f>
        <v>22627</v>
      </c>
      <c r="F10" s="7">
        <f>SUM(F8:F9)</f>
        <v>22600</v>
      </c>
      <c r="G10" s="7">
        <f>SUM(G8:G9)</f>
        <v>22659</v>
      </c>
      <c r="H10" s="55">
        <v>22542</v>
      </c>
    </row>
    <row r="11" spans="1:8" ht="30" customHeight="1">
      <c r="A11" s="83" t="s">
        <v>132</v>
      </c>
      <c r="B11" s="84"/>
      <c r="C11" s="10">
        <f>C10/22696*100</f>
        <v>100</v>
      </c>
      <c r="D11" s="10">
        <f>D10/22696*100</f>
        <v>100</v>
      </c>
      <c r="E11" s="10">
        <f>E10/22696*100</f>
        <v>99.7</v>
      </c>
      <c r="F11" s="10">
        <f>F10/22696*100</f>
        <v>99.6</v>
      </c>
      <c r="G11" s="10">
        <f>G10/22696*100</f>
        <v>99.8</v>
      </c>
      <c r="H11" s="56">
        <v>99.3</v>
      </c>
    </row>
    <row r="12" spans="1:8" ht="30" customHeight="1">
      <c r="A12" s="88" t="s">
        <v>11</v>
      </c>
      <c r="B12" s="93"/>
      <c r="C12" s="7">
        <v>1419</v>
      </c>
      <c r="D12" s="7">
        <v>1351</v>
      </c>
      <c r="E12" s="7">
        <v>1286</v>
      </c>
      <c r="F12" s="7">
        <v>1207</v>
      </c>
      <c r="G12" s="7">
        <v>1140</v>
      </c>
      <c r="H12" s="55">
        <v>1091</v>
      </c>
    </row>
    <row r="13" spans="1:8" ht="30" customHeight="1">
      <c r="A13" s="88" t="s">
        <v>134</v>
      </c>
      <c r="B13" s="93"/>
      <c r="C13" s="7">
        <v>2856</v>
      </c>
      <c r="D13" s="7">
        <v>2772</v>
      </c>
      <c r="E13" s="7">
        <v>2684</v>
      </c>
      <c r="F13" s="7">
        <v>2617</v>
      </c>
      <c r="G13" s="7">
        <v>2506</v>
      </c>
      <c r="H13" s="55">
        <v>2466</v>
      </c>
    </row>
    <row r="14" spans="1:8" ht="30" customHeight="1">
      <c r="A14" s="88" t="s">
        <v>12</v>
      </c>
      <c r="B14" s="93"/>
      <c r="C14" s="7">
        <v>320</v>
      </c>
      <c r="D14" s="7">
        <v>315</v>
      </c>
      <c r="E14" s="7">
        <v>353</v>
      </c>
      <c r="F14" s="7">
        <v>352</v>
      </c>
      <c r="G14" s="7">
        <v>342</v>
      </c>
      <c r="H14" s="55">
        <v>356</v>
      </c>
    </row>
    <row r="15" spans="1:8" ht="30" customHeight="1">
      <c r="A15" s="89" t="s">
        <v>13</v>
      </c>
      <c r="B15" s="3" t="s">
        <v>14</v>
      </c>
      <c r="C15" s="7">
        <v>6857</v>
      </c>
      <c r="D15" s="7">
        <v>7660</v>
      </c>
      <c r="E15" s="7">
        <v>8445</v>
      </c>
      <c r="F15" s="7">
        <v>9125</v>
      </c>
      <c r="G15" s="7">
        <v>9762</v>
      </c>
      <c r="H15" s="55">
        <v>10352</v>
      </c>
    </row>
    <row r="16" spans="1:8" ht="30" customHeight="1">
      <c r="A16" s="88"/>
      <c r="B16" s="3" t="s">
        <v>15</v>
      </c>
      <c r="C16" s="7">
        <v>6943</v>
      </c>
      <c r="D16" s="7">
        <v>7168</v>
      </c>
      <c r="E16" s="7">
        <v>6953</v>
      </c>
      <c r="F16" s="7">
        <v>6820</v>
      </c>
      <c r="G16" s="7">
        <v>6819</v>
      </c>
      <c r="H16" s="55">
        <v>6831</v>
      </c>
    </row>
    <row r="17" spans="1:8" ht="30" customHeight="1">
      <c r="A17" s="88"/>
      <c r="B17" s="3" t="s">
        <v>6</v>
      </c>
      <c r="C17" s="7">
        <f>SUM(C15,C16)</f>
        <v>13800</v>
      </c>
      <c r="D17" s="7">
        <f>SUM(D15,D16)</f>
        <v>14828</v>
      </c>
      <c r="E17" s="7">
        <f>SUM(E15,E16)</f>
        <v>15398</v>
      </c>
      <c r="F17" s="7">
        <f>SUM(F15,F16)</f>
        <v>15945</v>
      </c>
      <c r="G17" s="7">
        <f>SUM(G15,G16)</f>
        <v>16581</v>
      </c>
      <c r="H17" s="55">
        <v>17183</v>
      </c>
    </row>
    <row r="18" spans="1:8" ht="30" customHeight="1">
      <c r="A18" s="83" t="s">
        <v>133</v>
      </c>
      <c r="B18" s="84"/>
      <c r="C18" s="10">
        <f>C17/$C$17*100</f>
        <v>100</v>
      </c>
      <c r="D18" s="10">
        <f>D17/$C$17*100</f>
        <v>107.4</v>
      </c>
      <c r="E18" s="10">
        <f>E17/$C$17*100</f>
        <v>111.6</v>
      </c>
      <c r="F18" s="10">
        <f>F17/$C$17*100</f>
        <v>115.5</v>
      </c>
      <c r="G18" s="10">
        <f>G17/$C$17*100</f>
        <v>120.2</v>
      </c>
      <c r="H18" s="56">
        <v>124.5</v>
      </c>
    </row>
    <row r="19" spans="1:8" ht="30" customHeight="1">
      <c r="A19" s="88" t="s">
        <v>16</v>
      </c>
      <c r="B19" s="93"/>
      <c r="C19" s="48" t="s">
        <v>21</v>
      </c>
      <c r="D19" s="48" t="s">
        <v>21</v>
      </c>
      <c r="E19" s="48" t="s">
        <v>21</v>
      </c>
      <c r="F19" s="48" t="s">
        <v>21</v>
      </c>
      <c r="G19" s="48" t="s">
        <v>21</v>
      </c>
      <c r="H19" s="57" t="s">
        <v>21</v>
      </c>
    </row>
    <row r="20" spans="1:8" ht="30" customHeight="1">
      <c r="A20" s="88" t="s">
        <v>17</v>
      </c>
      <c r="B20" s="93"/>
      <c r="C20" s="7">
        <v>10020</v>
      </c>
      <c r="D20" s="7">
        <v>10862</v>
      </c>
      <c r="E20" s="7">
        <v>10039</v>
      </c>
      <c r="F20" s="7">
        <v>9990</v>
      </c>
      <c r="G20" s="7">
        <v>9911</v>
      </c>
      <c r="H20" s="55">
        <v>9819</v>
      </c>
    </row>
    <row r="21" spans="1:8" ht="30" customHeight="1">
      <c r="A21" s="87" t="s">
        <v>18</v>
      </c>
      <c r="B21" s="88"/>
      <c r="C21" s="7">
        <v>86</v>
      </c>
      <c r="D21" s="7">
        <v>89</v>
      </c>
      <c r="E21" s="7">
        <v>89</v>
      </c>
      <c r="F21" s="7">
        <v>87</v>
      </c>
      <c r="G21" s="7">
        <v>87</v>
      </c>
      <c r="H21" s="55">
        <v>86</v>
      </c>
    </row>
    <row r="22" spans="1:8" ht="7.5" customHeight="1">
      <c r="A22" s="5"/>
      <c r="H22" s="4"/>
    </row>
    <row r="23" spans="1:8" ht="13.5">
      <c r="A23" s="4"/>
      <c r="F23" s="90" t="s">
        <v>19</v>
      </c>
      <c r="G23" s="90"/>
      <c r="H23" s="90"/>
    </row>
    <row r="26" ht="12.75">
      <c r="A26" s="4"/>
    </row>
  </sheetData>
  <mergeCells count="16">
    <mergeCell ref="F23:H23"/>
    <mergeCell ref="G3:H4"/>
    <mergeCell ref="A15:A17"/>
    <mergeCell ref="A21:B21"/>
    <mergeCell ref="A19:B19"/>
    <mergeCell ref="A14:B14"/>
    <mergeCell ref="A13:B13"/>
    <mergeCell ref="A12:B12"/>
    <mergeCell ref="A18:B18"/>
    <mergeCell ref="A20:B20"/>
    <mergeCell ref="A1:H1"/>
    <mergeCell ref="A11:B11"/>
    <mergeCell ref="A5:B5"/>
    <mergeCell ref="A7:B7"/>
    <mergeCell ref="A6:B6"/>
    <mergeCell ref="A8:A10"/>
  </mergeCells>
  <printOptions/>
  <pageMargins left="0.67" right="0.38" top="1" bottom="1" header="0.512" footer="0.512"/>
  <pageSetup firstPageNumber="3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32"/>
  <sheetViews>
    <sheetView showGridLines="0" workbookViewId="0" topLeftCell="A1">
      <selection activeCell="A34" sqref="A34"/>
    </sheetView>
  </sheetViews>
  <sheetFormatPr defaultColWidth="9.00390625" defaultRowHeight="12.75"/>
  <cols>
    <col min="1" max="2" width="7.75390625" style="2" customWidth="1"/>
    <col min="3" max="3" width="11.375" style="2" customWidth="1"/>
    <col min="4" max="4" width="4.25390625" style="2" customWidth="1"/>
    <col min="5" max="5" width="7.125" style="2" customWidth="1"/>
    <col min="6" max="6" width="8.625" style="2" customWidth="1"/>
    <col min="7" max="7" width="2.875" style="2" customWidth="1"/>
    <col min="8" max="8" width="11.375" style="2" customWidth="1"/>
    <col min="9" max="9" width="1.37890625" style="2" customWidth="1"/>
    <col min="10" max="10" width="10.00390625" style="2" customWidth="1"/>
    <col min="11" max="12" width="5.75390625" style="2" customWidth="1"/>
    <col min="13" max="16384" width="9.125" style="2" customWidth="1"/>
  </cols>
  <sheetData>
    <row r="1" spans="1:11" ht="13.5">
      <c r="A1" s="1" t="s">
        <v>27</v>
      </c>
      <c r="J1" s="91" t="s">
        <v>41</v>
      </c>
      <c r="K1" s="91"/>
    </row>
    <row r="2" spans="10:11" ht="7.5" customHeight="1">
      <c r="J2" s="92"/>
      <c r="K2" s="92"/>
    </row>
    <row r="3" spans="1:11" ht="30" customHeight="1">
      <c r="A3" s="97" t="s">
        <v>36</v>
      </c>
      <c r="B3" s="109" t="s">
        <v>37</v>
      </c>
      <c r="C3" s="110" t="s">
        <v>111</v>
      </c>
      <c r="D3" s="97"/>
      <c r="E3" s="110" t="s">
        <v>112</v>
      </c>
      <c r="F3" s="97"/>
      <c r="G3" s="107" t="s">
        <v>38</v>
      </c>
      <c r="H3" s="87"/>
      <c r="I3" s="87"/>
      <c r="J3" s="87"/>
      <c r="K3" s="87"/>
    </row>
    <row r="4" spans="1:11" ht="30" customHeight="1">
      <c r="A4" s="70"/>
      <c r="B4" s="94"/>
      <c r="C4" s="111"/>
      <c r="D4" s="70"/>
      <c r="E4" s="111"/>
      <c r="F4" s="70"/>
      <c r="G4" s="107" t="s">
        <v>35</v>
      </c>
      <c r="H4" s="87"/>
      <c r="I4" s="88"/>
      <c r="J4" s="108" t="s">
        <v>39</v>
      </c>
      <c r="K4" s="108"/>
    </row>
    <row r="5" spans="1:11" ht="22.5" customHeight="1">
      <c r="A5" s="78" t="s">
        <v>124</v>
      </c>
      <c r="B5" s="16" t="s">
        <v>25</v>
      </c>
      <c r="C5" s="47"/>
      <c r="D5" s="46"/>
      <c r="E5" s="101">
        <v>2767290</v>
      </c>
      <c r="F5" s="103"/>
      <c r="G5" s="101">
        <v>9458</v>
      </c>
      <c r="H5" s="102"/>
      <c r="I5" s="103"/>
      <c r="J5" s="101">
        <v>17659</v>
      </c>
      <c r="K5" s="102"/>
    </row>
    <row r="6" spans="1:11" ht="22.5" customHeight="1">
      <c r="A6" s="79"/>
      <c r="B6" s="18" t="s">
        <v>26</v>
      </c>
      <c r="C6" s="71">
        <v>1890370</v>
      </c>
      <c r="D6" s="72"/>
      <c r="E6" s="44"/>
      <c r="F6" s="45"/>
      <c r="G6" s="71">
        <v>8867</v>
      </c>
      <c r="H6" s="100"/>
      <c r="I6" s="72"/>
      <c r="J6" s="71">
        <v>20279</v>
      </c>
      <c r="K6" s="100"/>
    </row>
    <row r="7" spans="1:11" ht="22.5" customHeight="1">
      <c r="A7" s="80" t="s">
        <v>31</v>
      </c>
      <c r="B7" s="16" t="s">
        <v>25</v>
      </c>
      <c r="C7" s="47"/>
      <c r="D7" s="46"/>
      <c r="E7" s="101">
        <v>2606958</v>
      </c>
      <c r="F7" s="103"/>
      <c r="G7" s="101">
        <v>8881</v>
      </c>
      <c r="H7" s="102"/>
      <c r="I7" s="103"/>
      <c r="J7" s="101">
        <v>12357</v>
      </c>
      <c r="K7" s="102"/>
    </row>
    <row r="8" spans="1:11" ht="22.5" customHeight="1">
      <c r="A8" s="77"/>
      <c r="B8" s="18" t="s">
        <v>26</v>
      </c>
      <c r="C8" s="71">
        <v>1698498</v>
      </c>
      <c r="D8" s="72"/>
      <c r="E8" s="44"/>
      <c r="F8" s="45"/>
      <c r="G8" s="71">
        <v>9010</v>
      </c>
      <c r="H8" s="100"/>
      <c r="I8" s="72"/>
      <c r="J8" s="71">
        <v>14857</v>
      </c>
      <c r="K8" s="100"/>
    </row>
    <row r="9" spans="1:11" ht="22.5" customHeight="1">
      <c r="A9" s="80" t="s">
        <v>32</v>
      </c>
      <c r="B9" s="16" t="s">
        <v>25</v>
      </c>
      <c r="C9" s="47"/>
      <c r="D9" s="46"/>
      <c r="E9" s="73">
        <v>2553760</v>
      </c>
      <c r="F9" s="74"/>
      <c r="G9" s="101">
        <v>7466</v>
      </c>
      <c r="H9" s="102"/>
      <c r="I9" s="103"/>
      <c r="J9" s="101">
        <v>12547</v>
      </c>
      <c r="K9" s="102"/>
    </row>
    <row r="10" spans="1:11" ht="22.5" customHeight="1">
      <c r="A10" s="77"/>
      <c r="B10" s="18" t="s">
        <v>26</v>
      </c>
      <c r="C10" s="71">
        <v>1386837</v>
      </c>
      <c r="D10" s="72"/>
      <c r="E10" s="44"/>
      <c r="F10" s="45"/>
      <c r="G10" s="71">
        <v>7486</v>
      </c>
      <c r="H10" s="100"/>
      <c r="I10" s="72"/>
      <c r="J10" s="71">
        <v>12622</v>
      </c>
      <c r="K10" s="100"/>
    </row>
    <row r="11" spans="1:11" ht="22.5" customHeight="1">
      <c r="A11" s="80" t="s">
        <v>33</v>
      </c>
      <c r="B11" s="17" t="s">
        <v>25</v>
      </c>
      <c r="C11" s="47"/>
      <c r="D11" s="46"/>
      <c r="E11" s="73">
        <v>2489049</v>
      </c>
      <c r="F11" s="74"/>
      <c r="G11" s="101">
        <v>6545</v>
      </c>
      <c r="H11" s="102"/>
      <c r="I11" s="103"/>
      <c r="J11" s="101">
        <v>10959</v>
      </c>
      <c r="K11" s="102"/>
    </row>
    <row r="12" spans="1:11" ht="22.5" customHeight="1">
      <c r="A12" s="77"/>
      <c r="B12" s="17" t="s">
        <v>26</v>
      </c>
      <c r="C12" s="71">
        <v>1256508</v>
      </c>
      <c r="D12" s="72"/>
      <c r="E12" s="44"/>
      <c r="F12" s="45"/>
      <c r="G12" s="71">
        <v>6704</v>
      </c>
      <c r="H12" s="100"/>
      <c r="I12" s="72"/>
      <c r="J12" s="71">
        <v>10187</v>
      </c>
      <c r="K12" s="100"/>
    </row>
    <row r="13" spans="1:11" ht="22.5" customHeight="1">
      <c r="A13" s="80" t="s">
        <v>34</v>
      </c>
      <c r="B13" s="16" t="s">
        <v>25</v>
      </c>
      <c r="C13" s="104"/>
      <c r="D13" s="106"/>
      <c r="E13" s="104">
        <v>2377443</v>
      </c>
      <c r="F13" s="106"/>
      <c r="G13" s="104">
        <v>5086</v>
      </c>
      <c r="H13" s="105"/>
      <c r="I13" s="106"/>
      <c r="J13" s="99">
        <v>4385</v>
      </c>
      <c r="K13" s="99"/>
    </row>
    <row r="14" spans="1:11" ht="22.5" customHeight="1">
      <c r="A14" s="77"/>
      <c r="B14" s="18" t="s">
        <v>26</v>
      </c>
      <c r="C14" s="75">
        <v>1484819</v>
      </c>
      <c r="D14" s="76"/>
      <c r="E14" s="75"/>
      <c r="F14" s="76"/>
      <c r="G14" s="75">
        <v>5636</v>
      </c>
      <c r="H14" s="67"/>
      <c r="I14" s="76"/>
      <c r="J14" s="71">
        <v>2941</v>
      </c>
      <c r="K14" s="100"/>
    </row>
    <row r="15" spans="1:11" ht="22.5" customHeight="1">
      <c r="A15" s="80" t="s">
        <v>138</v>
      </c>
      <c r="B15" s="17" t="s">
        <v>25</v>
      </c>
      <c r="C15" s="101"/>
      <c r="D15" s="103"/>
      <c r="E15" s="101">
        <v>2322977</v>
      </c>
      <c r="F15" s="103"/>
      <c r="G15" s="101">
        <v>4491</v>
      </c>
      <c r="H15" s="102"/>
      <c r="I15" s="103"/>
      <c r="J15" s="101" t="s">
        <v>131</v>
      </c>
      <c r="K15" s="102"/>
    </row>
    <row r="16" spans="1:12" ht="22.5" customHeight="1" thickBot="1">
      <c r="A16" s="81"/>
      <c r="B16" s="19" t="s">
        <v>26</v>
      </c>
      <c r="C16" s="114">
        <v>1372625</v>
      </c>
      <c r="D16" s="116"/>
      <c r="E16" s="114"/>
      <c r="F16" s="116"/>
      <c r="G16" s="114">
        <v>4458</v>
      </c>
      <c r="H16" s="115"/>
      <c r="I16" s="116"/>
      <c r="J16" s="112" t="s">
        <v>131</v>
      </c>
      <c r="K16" s="113"/>
      <c r="L16" s="15"/>
    </row>
    <row r="17" spans="1:12" ht="30" customHeight="1" thickTop="1">
      <c r="A17" s="68" t="s">
        <v>23</v>
      </c>
      <c r="B17" s="69" t="s">
        <v>24</v>
      </c>
      <c r="C17" s="95" t="s">
        <v>116</v>
      </c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30" customHeight="1">
      <c r="A18" s="68"/>
      <c r="B18" s="94"/>
      <c r="C18" s="11" t="s">
        <v>113</v>
      </c>
      <c r="D18" s="96" t="s">
        <v>28</v>
      </c>
      <c r="E18" s="97"/>
      <c r="F18" s="98" t="s">
        <v>114</v>
      </c>
      <c r="G18" s="98"/>
      <c r="H18" s="16" t="s">
        <v>115</v>
      </c>
      <c r="I18" s="96" t="s">
        <v>29</v>
      </c>
      <c r="J18" s="97"/>
      <c r="K18" s="98" t="s">
        <v>30</v>
      </c>
      <c r="L18" s="98"/>
    </row>
    <row r="19" spans="1:12" ht="22.5" customHeight="1">
      <c r="A19" s="78" t="s">
        <v>124</v>
      </c>
      <c r="B19" s="16" t="s">
        <v>25</v>
      </c>
      <c r="C19" s="13">
        <v>271785</v>
      </c>
      <c r="D19" s="73">
        <v>152642</v>
      </c>
      <c r="E19" s="74"/>
      <c r="F19" s="66">
        <v>139558</v>
      </c>
      <c r="G19" s="66"/>
      <c r="H19" s="20">
        <v>57105</v>
      </c>
      <c r="I19" s="73">
        <v>109885</v>
      </c>
      <c r="J19" s="74"/>
      <c r="K19" s="66">
        <v>519030</v>
      </c>
      <c r="L19" s="66"/>
    </row>
    <row r="20" spans="1:12" ht="22.5" customHeight="1">
      <c r="A20" s="79"/>
      <c r="B20" s="18" t="s">
        <v>26</v>
      </c>
      <c r="C20" s="14">
        <v>426848</v>
      </c>
      <c r="D20" s="75">
        <v>108720</v>
      </c>
      <c r="E20" s="76"/>
      <c r="F20" s="67">
        <v>102266</v>
      </c>
      <c r="G20" s="67"/>
      <c r="H20" s="21">
        <v>44051</v>
      </c>
      <c r="I20" s="75">
        <v>87077</v>
      </c>
      <c r="J20" s="76"/>
      <c r="K20" s="67">
        <v>539512</v>
      </c>
      <c r="L20" s="67"/>
    </row>
    <row r="21" spans="1:12" ht="22.5" customHeight="1">
      <c r="A21" s="80" t="s">
        <v>31</v>
      </c>
      <c r="B21" s="16" t="s">
        <v>25</v>
      </c>
      <c r="C21" s="13">
        <v>264868</v>
      </c>
      <c r="D21" s="73">
        <v>144429</v>
      </c>
      <c r="E21" s="74"/>
      <c r="F21" s="66">
        <v>132116</v>
      </c>
      <c r="G21" s="66"/>
      <c r="H21" s="20">
        <v>52397</v>
      </c>
      <c r="I21" s="73">
        <v>101219</v>
      </c>
      <c r="J21" s="74"/>
      <c r="K21" s="66">
        <v>494300</v>
      </c>
      <c r="L21" s="66"/>
    </row>
    <row r="22" spans="1:12" ht="22.5" customHeight="1">
      <c r="A22" s="77"/>
      <c r="B22" s="18" t="s">
        <v>26</v>
      </c>
      <c r="C22" s="14">
        <v>400639</v>
      </c>
      <c r="D22" s="75">
        <v>105400</v>
      </c>
      <c r="E22" s="76"/>
      <c r="F22" s="67">
        <v>100784</v>
      </c>
      <c r="G22" s="67"/>
      <c r="H22" s="21">
        <v>42253</v>
      </c>
      <c r="I22" s="75">
        <v>82283</v>
      </c>
      <c r="J22" s="76"/>
      <c r="K22" s="67">
        <v>507106</v>
      </c>
      <c r="L22" s="67"/>
    </row>
    <row r="23" spans="1:12" ht="22.5" customHeight="1">
      <c r="A23" s="80" t="s">
        <v>32</v>
      </c>
      <c r="B23" s="16" t="s">
        <v>25</v>
      </c>
      <c r="C23" s="13">
        <v>283755</v>
      </c>
      <c r="D23" s="73">
        <v>139092</v>
      </c>
      <c r="E23" s="74"/>
      <c r="F23" s="66">
        <v>128221</v>
      </c>
      <c r="G23" s="66"/>
      <c r="H23" s="20">
        <v>49501</v>
      </c>
      <c r="I23" s="73">
        <v>86853</v>
      </c>
      <c r="J23" s="74"/>
      <c r="K23" s="66">
        <v>505828</v>
      </c>
      <c r="L23" s="66"/>
    </row>
    <row r="24" spans="1:12" ht="22.5" customHeight="1">
      <c r="A24" s="77"/>
      <c r="B24" s="18" t="s">
        <v>26</v>
      </c>
      <c r="C24" s="14">
        <v>388048</v>
      </c>
      <c r="D24" s="75">
        <v>102011</v>
      </c>
      <c r="E24" s="76"/>
      <c r="F24" s="67">
        <v>104251</v>
      </c>
      <c r="G24" s="67"/>
      <c r="H24" s="21">
        <v>41366</v>
      </c>
      <c r="I24" s="75">
        <v>81515</v>
      </c>
      <c r="J24" s="76"/>
      <c r="K24" s="67">
        <v>538483</v>
      </c>
      <c r="L24" s="67"/>
    </row>
    <row r="25" spans="1:12" ht="22.5" customHeight="1">
      <c r="A25" s="80" t="s">
        <v>33</v>
      </c>
      <c r="B25" s="16" t="s">
        <v>25</v>
      </c>
      <c r="C25" s="13">
        <v>319281</v>
      </c>
      <c r="D25" s="73">
        <v>131347</v>
      </c>
      <c r="E25" s="74"/>
      <c r="F25" s="66">
        <v>129516</v>
      </c>
      <c r="G25" s="66"/>
      <c r="H25" s="20">
        <v>47083</v>
      </c>
      <c r="I25" s="73">
        <v>93772</v>
      </c>
      <c r="J25" s="74"/>
      <c r="K25" s="66">
        <v>534496</v>
      </c>
      <c r="L25" s="66"/>
    </row>
    <row r="26" spans="1:12" ht="22.5" customHeight="1">
      <c r="A26" s="77"/>
      <c r="B26" s="18" t="s">
        <v>26</v>
      </c>
      <c r="C26" s="14">
        <v>339213</v>
      </c>
      <c r="D26" s="75">
        <v>109713</v>
      </c>
      <c r="E26" s="76"/>
      <c r="F26" s="67">
        <v>116483</v>
      </c>
      <c r="G26" s="67"/>
      <c r="H26" s="21">
        <v>55198</v>
      </c>
      <c r="I26" s="75">
        <v>90490</v>
      </c>
      <c r="J26" s="76"/>
      <c r="K26" s="67">
        <v>544535</v>
      </c>
      <c r="L26" s="67"/>
    </row>
    <row r="27" spans="1:12" ht="22.5" customHeight="1">
      <c r="A27" s="80" t="s">
        <v>34</v>
      </c>
      <c r="B27" s="16" t="s">
        <v>25</v>
      </c>
      <c r="C27" s="13">
        <v>333734</v>
      </c>
      <c r="D27" s="73">
        <v>126734</v>
      </c>
      <c r="E27" s="74"/>
      <c r="F27" s="66">
        <v>131290</v>
      </c>
      <c r="G27" s="66"/>
      <c r="H27" s="20">
        <v>45476</v>
      </c>
      <c r="I27" s="73">
        <v>97044</v>
      </c>
      <c r="J27" s="74"/>
      <c r="K27" s="66">
        <v>519402</v>
      </c>
      <c r="L27" s="66"/>
    </row>
    <row r="28" spans="1:12" ht="22.5" customHeight="1">
      <c r="A28" s="77"/>
      <c r="B28" s="18" t="s">
        <v>26</v>
      </c>
      <c r="C28" s="14">
        <v>351478</v>
      </c>
      <c r="D28" s="75">
        <v>112422</v>
      </c>
      <c r="E28" s="76"/>
      <c r="F28" s="67">
        <v>119660</v>
      </c>
      <c r="G28" s="67"/>
      <c r="H28" s="21">
        <v>50105</v>
      </c>
      <c r="I28" s="75">
        <v>95699</v>
      </c>
      <c r="J28" s="76"/>
      <c r="K28" s="67">
        <v>552393</v>
      </c>
      <c r="L28" s="67"/>
    </row>
    <row r="29" spans="1:12" ht="22.5" customHeight="1">
      <c r="A29" s="80" t="s">
        <v>138</v>
      </c>
      <c r="B29" s="16" t="s">
        <v>25</v>
      </c>
      <c r="C29" s="13">
        <v>383504</v>
      </c>
      <c r="D29" s="73">
        <v>125359</v>
      </c>
      <c r="E29" s="74"/>
      <c r="F29" s="66">
        <v>133521</v>
      </c>
      <c r="G29" s="66"/>
      <c r="H29" s="20">
        <v>46296</v>
      </c>
      <c r="I29" s="73">
        <v>96289</v>
      </c>
      <c r="J29" s="74"/>
      <c r="K29" s="66">
        <v>524239</v>
      </c>
      <c r="L29" s="66"/>
    </row>
    <row r="30" spans="1:12" ht="22.5" customHeight="1">
      <c r="A30" s="70"/>
      <c r="B30" s="18" t="s">
        <v>26</v>
      </c>
      <c r="C30" s="14">
        <v>393588</v>
      </c>
      <c r="D30" s="75">
        <v>111642</v>
      </c>
      <c r="E30" s="76"/>
      <c r="F30" s="67">
        <v>121844</v>
      </c>
      <c r="G30" s="67"/>
      <c r="H30" s="21">
        <v>51120</v>
      </c>
      <c r="I30" s="75">
        <v>92461</v>
      </c>
      <c r="J30" s="76"/>
      <c r="K30" s="67">
        <v>589472</v>
      </c>
      <c r="L30" s="67"/>
    </row>
    <row r="31" ht="7.5" customHeight="1"/>
    <row r="32" spans="1:12" ht="13.5">
      <c r="A32" s="2" t="s">
        <v>118</v>
      </c>
      <c r="I32" s="65" t="s">
        <v>40</v>
      </c>
      <c r="J32" s="65"/>
      <c r="K32" s="65"/>
      <c r="L32" s="65"/>
    </row>
  </sheetData>
  <mergeCells count="116">
    <mergeCell ref="I29:J29"/>
    <mergeCell ref="I30:J30"/>
    <mergeCell ref="K29:L29"/>
    <mergeCell ref="K30:L30"/>
    <mergeCell ref="D29:E29"/>
    <mergeCell ref="D30:E30"/>
    <mergeCell ref="F29:G29"/>
    <mergeCell ref="F30:G30"/>
    <mergeCell ref="E15:F15"/>
    <mergeCell ref="E16:F16"/>
    <mergeCell ref="C15:D15"/>
    <mergeCell ref="C16:D16"/>
    <mergeCell ref="J15:K15"/>
    <mergeCell ref="J16:K16"/>
    <mergeCell ref="G15:I15"/>
    <mergeCell ref="G16:I16"/>
    <mergeCell ref="A7:A8"/>
    <mergeCell ref="A9:A10"/>
    <mergeCell ref="A11:A12"/>
    <mergeCell ref="G3:K3"/>
    <mergeCell ref="G4:I4"/>
    <mergeCell ref="J4:K4"/>
    <mergeCell ref="A3:A4"/>
    <mergeCell ref="B3:B4"/>
    <mergeCell ref="C3:D4"/>
    <mergeCell ref="E3:F4"/>
    <mergeCell ref="E5:F5"/>
    <mergeCell ref="E7:F7"/>
    <mergeCell ref="E11:F11"/>
    <mergeCell ref="A13:A14"/>
    <mergeCell ref="C10:D10"/>
    <mergeCell ref="C12:D12"/>
    <mergeCell ref="E13:F13"/>
    <mergeCell ref="C13:D13"/>
    <mergeCell ref="C8:D8"/>
    <mergeCell ref="E9:F9"/>
    <mergeCell ref="C14:D14"/>
    <mergeCell ref="G13:I13"/>
    <mergeCell ref="G14:I14"/>
    <mergeCell ref="E14:F14"/>
    <mergeCell ref="G9:I9"/>
    <mergeCell ref="G10:I10"/>
    <mergeCell ref="G11:I11"/>
    <mergeCell ref="G12:I12"/>
    <mergeCell ref="G5:I5"/>
    <mergeCell ref="G6:I6"/>
    <mergeCell ref="G7:I7"/>
    <mergeCell ref="G8:I8"/>
    <mergeCell ref="J5:K5"/>
    <mergeCell ref="J6:K6"/>
    <mergeCell ref="J7:K7"/>
    <mergeCell ref="J8:K8"/>
    <mergeCell ref="J13:K13"/>
    <mergeCell ref="J14:K14"/>
    <mergeCell ref="J9:K9"/>
    <mergeCell ref="J10:K10"/>
    <mergeCell ref="J11:K11"/>
    <mergeCell ref="J12:K12"/>
    <mergeCell ref="B17:B18"/>
    <mergeCell ref="C17:L17"/>
    <mergeCell ref="D18:E18"/>
    <mergeCell ref="F18:G18"/>
    <mergeCell ref="I18:J18"/>
    <mergeCell ref="K18:L18"/>
    <mergeCell ref="A19:A20"/>
    <mergeCell ref="A21:A22"/>
    <mergeCell ref="A23:A24"/>
    <mergeCell ref="A17:A18"/>
    <mergeCell ref="D21:E21"/>
    <mergeCell ref="D22:E22"/>
    <mergeCell ref="D23:E23"/>
    <mergeCell ref="D24:E24"/>
    <mergeCell ref="I19:J19"/>
    <mergeCell ref="K19:L19"/>
    <mergeCell ref="D20:E20"/>
    <mergeCell ref="F20:G20"/>
    <mergeCell ref="I20:J20"/>
    <mergeCell ref="K20:L20"/>
    <mergeCell ref="D19:E19"/>
    <mergeCell ref="F19:G19"/>
    <mergeCell ref="F21:G21"/>
    <mergeCell ref="F22:G22"/>
    <mergeCell ref="F23:G23"/>
    <mergeCell ref="F24:G24"/>
    <mergeCell ref="F25:G25"/>
    <mergeCell ref="F26:G26"/>
    <mergeCell ref="F27:G27"/>
    <mergeCell ref="F28:G28"/>
    <mergeCell ref="I21:J21"/>
    <mergeCell ref="I22:J22"/>
    <mergeCell ref="I23:J23"/>
    <mergeCell ref="I24:J24"/>
    <mergeCell ref="I25:J25"/>
    <mergeCell ref="I26:J26"/>
    <mergeCell ref="I27:J27"/>
    <mergeCell ref="I28:J28"/>
    <mergeCell ref="I32:L32"/>
    <mergeCell ref="J1:K2"/>
    <mergeCell ref="K25:L25"/>
    <mergeCell ref="K26:L26"/>
    <mergeCell ref="K27:L27"/>
    <mergeCell ref="K28:L28"/>
    <mergeCell ref="K21:L21"/>
    <mergeCell ref="K22:L22"/>
    <mergeCell ref="K23:L23"/>
    <mergeCell ref="K24:L24"/>
    <mergeCell ref="A5:A6"/>
    <mergeCell ref="A15:A16"/>
    <mergeCell ref="A29:A30"/>
    <mergeCell ref="C6:D6"/>
    <mergeCell ref="D25:E25"/>
    <mergeCell ref="D26:E26"/>
    <mergeCell ref="D27:E27"/>
    <mergeCell ref="D28:E28"/>
    <mergeCell ref="A27:A28"/>
    <mergeCell ref="A25:A26"/>
  </mergeCells>
  <printOptions/>
  <pageMargins left="0.75" right="0.75" top="1" bottom="1" header="0.512" footer="0.512"/>
  <pageSetup firstPageNumber="3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27"/>
  <sheetViews>
    <sheetView showGridLines="0" workbookViewId="0" topLeftCell="A1">
      <selection activeCell="A28" sqref="A28"/>
    </sheetView>
  </sheetViews>
  <sheetFormatPr defaultColWidth="9.00390625" defaultRowHeight="12.75"/>
  <cols>
    <col min="1" max="1" width="15.125" style="2" customWidth="1"/>
    <col min="2" max="2" width="19.625" style="2" customWidth="1"/>
    <col min="3" max="3" width="11.375" style="2" customWidth="1"/>
    <col min="4" max="5" width="10.75390625" style="2" customWidth="1"/>
    <col min="6" max="7" width="11.375" style="2" customWidth="1"/>
    <col min="8" max="16384" width="9.125" style="2" customWidth="1"/>
  </cols>
  <sheetData>
    <row r="1" spans="1:7" ht="13.5">
      <c r="A1" s="1" t="s">
        <v>42</v>
      </c>
      <c r="F1" s="91" t="s">
        <v>20</v>
      </c>
      <c r="G1" s="91"/>
    </row>
    <row r="2" spans="6:7" ht="7.5" customHeight="1">
      <c r="F2" s="91"/>
      <c r="G2" s="91"/>
    </row>
    <row r="3" spans="1:7" ht="51.75" customHeight="1">
      <c r="A3" s="6" t="s">
        <v>52</v>
      </c>
      <c r="B3" s="3" t="s">
        <v>53</v>
      </c>
      <c r="C3" s="6" t="s">
        <v>54</v>
      </c>
      <c r="D3" s="3" t="s">
        <v>55</v>
      </c>
      <c r="E3" s="6" t="s">
        <v>56</v>
      </c>
      <c r="F3" s="3" t="s">
        <v>6</v>
      </c>
      <c r="G3" s="6" t="s">
        <v>57</v>
      </c>
    </row>
    <row r="4" spans="1:7" ht="26.25" customHeight="1">
      <c r="A4" s="119" t="s">
        <v>45</v>
      </c>
      <c r="B4" s="16" t="s">
        <v>43</v>
      </c>
      <c r="C4" s="13">
        <v>4142</v>
      </c>
      <c r="D4" s="20">
        <v>259</v>
      </c>
      <c r="E4" s="13">
        <v>56</v>
      </c>
      <c r="F4" s="20">
        <f aca="true" t="shared" si="0" ref="F4:F13">SUM(C4:E4)</f>
        <v>4457</v>
      </c>
      <c r="G4" s="66">
        <f>SUM(F4:F5)</f>
        <v>8742</v>
      </c>
    </row>
    <row r="5" spans="1:7" ht="26.25" customHeight="1">
      <c r="A5" s="120"/>
      <c r="B5" s="18" t="s">
        <v>44</v>
      </c>
      <c r="C5" s="14">
        <v>4001</v>
      </c>
      <c r="D5" s="21">
        <v>235</v>
      </c>
      <c r="E5" s="14">
        <v>49</v>
      </c>
      <c r="F5" s="21">
        <f t="shared" si="0"/>
        <v>4285</v>
      </c>
      <c r="G5" s="67"/>
    </row>
    <row r="6" spans="1:7" ht="26.25" customHeight="1">
      <c r="A6" s="118" t="s">
        <v>46</v>
      </c>
      <c r="B6" s="17" t="s">
        <v>43</v>
      </c>
      <c r="C6" s="12">
        <v>5581</v>
      </c>
      <c r="D6" s="22">
        <v>282</v>
      </c>
      <c r="E6" s="12">
        <v>141</v>
      </c>
      <c r="F6" s="22">
        <f t="shared" si="0"/>
        <v>6004</v>
      </c>
      <c r="G6" s="117">
        <f>SUM(F6:F7)</f>
        <v>11684</v>
      </c>
    </row>
    <row r="7" spans="1:7" ht="26.25" customHeight="1">
      <c r="A7" s="118"/>
      <c r="B7" s="17" t="s">
        <v>44</v>
      </c>
      <c r="C7" s="12">
        <v>5346</v>
      </c>
      <c r="D7" s="22">
        <v>228</v>
      </c>
      <c r="E7" s="12">
        <v>106</v>
      </c>
      <c r="F7" s="22">
        <f t="shared" si="0"/>
        <v>5680</v>
      </c>
      <c r="G7" s="117"/>
    </row>
    <row r="8" spans="1:7" ht="26.25" customHeight="1">
      <c r="A8" s="119" t="s">
        <v>47</v>
      </c>
      <c r="B8" s="16" t="s">
        <v>43</v>
      </c>
      <c r="C8" s="13">
        <v>4205</v>
      </c>
      <c r="D8" s="20">
        <v>212</v>
      </c>
      <c r="E8" s="13">
        <v>83</v>
      </c>
      <c r="F8" s="20">
        <f t="shared" si="0"/>
        <v>4500</v>
      </c>
      <c r="G8" s="66">
        <f>SUM(F8:F9)</f>
        <v>9256</v>
      </c>
    </row>
    <row r="9" spans="1:7" ht="26.25" customHeight="1">
      <c r="A9" s="120"/>
      <c r="B9" s="18" t="s">
        <v>44</v>
      </c>
      <c r="C9" s="14">
        <v>4489</v>
      </c>
      <c r="D9" s="21">
        <v>177</v>
      </c>
      <c r="E9" s="14">
        <v>90</v>
      </c>
      <c r="F9" s="21">
        <f t="shared" si="0"/>
        <v>4756</v>
      </c>
      <c r="G9" s="67"/>
    </row>
    <row r="10" spans="1:7" ht="26.25" customHeight="1">
      <c r="A10" s="118" t="s">
        <v>48</v>
      </c>
      <c r="B10" s="17" t="s">
        <v>43</v>
      </c>
      <c r="C10" s="12">
        <v>5761</v>
      </c>
      <c r="D10" s="22">
        <v>220</v>
      </c>
      <c r="E10" s="12">
        <v>113</v>
      </c>
      <c r="F10" s="22">
        <f t="shared" si="0"/>
        <v>6094</v>
      </c>
      <c r="G10" s="117">
        <f>SUM(F10:F11)</f>
        <v>11687</v>
      </c>
    </row>
    <row r="11" spans="1:7" ht="26.25" customHeight="1">
      <c r="A11" s="118"/>
      <c r="B11" s="17" t="s">
        <v>44</v>
      </c>
      <c r="C11" s="12">
        <v>5301</v>
      </c>
      <c r="D11" s="22">
        <v>192</v>
      </c>
      <c r="E11" s="12">
        <v>100</v>
      </c>
      <c r="F11" s="22">
        <f t="shared" si="0"/>
        <v>5593</v>
      </c>
      <c r="G11" s="117"/>
    </row>
    <row r="12" spans="1:7" ht="26.25" customHeight="1">
      <c r="A12" s="119" t="s">
        <v>49</v>
      </c>
      <c r="B12" s="16" t="s">
        <v>43</v>
      </c>
      <c r="C12" s="13">
        <v>5551</v>
      </c>
      <c r="D12" s="20">
        <v>324</v>
      </c>
      <c r="E12" s="13">
        <v>86</v>
      </c>
      <c r="F12" s="20">
        <f t="shared" si="0"/>
        <v>5961</v>
      </c>
      <c r="G12" s="66">
        <f>SUM(F12:F13)</f>
        <v>11623</v>
      </c>
    </row>
    <row r="13" spans="1:7" ht="26.25" customHeight="1">
      <c r="A13" s="120"/>
      <c r="B13" s="18" t="s">
        <v>44</v>
      </c>
      <c r="C13" s="14">
        <v>5317</v>
      </c>
      <c r="D13" s="21">
        <v>240</v>
      </c>
      <c r="E13" s="14">
        <v>105</v>
      </c>
      <c r="F13" s="21">
        <f t="shared" si="0"/>
        <v>5662</v>
      </c>
      <c r="G13" s="67"/>
    </row>
    <row r="14" spans="1:7" ht="26.25" customHeight="1">
      <c r="A14" s="118" t="s">
        <v>50</v>
      </c>
      <c r="B14" s="17" t="s">
        <v>43</v>
      </c>
      <c r="C14" s="12">
        <v>6120</v>
      </c>
      <c r="D14" s="22">
        <v>399</v>
      </c>
      <c r="E14" s="12">
        <v>124</v>
      </c>
      <c r="F14" s="22">
        <f aca="true" t="shared" si="1" ref="F14:F21">SUM(C14:E14)</f>
        <v>6643</v>
      </c>
      <c r="G14" s="117">
        <f>SUM(F14:F15)</f>
        <v>12455</v>
      </c>
    </row>
    <row r="15" spans="1:7" ht="26.25" customHeight="1">
      <c r="A15" s="118"/>
      <c r="B15" s="17" t="s">
        <v>44</v>
      </c>
      <c r="C15" s="12">
        <v>5417</v>
      </c>
      <c r="D15" s="22">
        <v>286</v>
      </c>
      <c r="E15" s="12">
        <v>109</v>
      </c>
      <c r="F15" s="22">
        <f t="shared" si="1"/>
        <v>5812</v>
      </c>
      <c r="G15" s="117"/>
    </row>
    <row r="16" spans="1:7" ht="26.25" customHeight="1">
      <c r="A16" s="119" t="s">
        <v>51</v>
      </c>
      <c r="B16" s="16" t="s">
        <v>43</v>
      </c>
      <c r="C16" s="13">
        <v>2126</v>
      </c>
      <c r="D16" s="20">
        <v>128</v>
      </c>
      <c r="E16" s="13">
        <v>21</v>
      </c>
      <c r="F16" s="20">
        <f t="shared" si="1"/>
        <v>2275</v>
      </c>
      <c r="G16" s="66">
        <f>SUM(F16:F17)</f>
        <v>4337</v>
      </c>
    </row>
    <row r="17" spans="1:7" ht="26.25" customHeight="1">
      <c r="A17" s="120"/>
      <c r="B17" s="18" t="s">
        <v>44</v>
      </c>
      <c r="C17" s="14">
        <v>1984</v>
      </c>
      <c r="D17" s="21">
        <v>61</v>
      </c>
      <c r="E17" s="14">
        <v>17</v>
      </c>
      <c r="F17" s="21">
        <f t="shared" si="1"/>
        <v>2062</v>
      </c>
      <c r="G17" s="67"/>
    </row>
    <row r="18" spans="1:7" ht="26.25" customHeight="1">
      <c r="A18" s="119" t="s">
        <v>119</v>
      </c>
      <c r="B18" s="16" t="s">
        <v>43</v>
      </c>
      <c r="C18" s="13">
        <v>6253</v>
      </c>
      <c r="D18" s="20">
        <v>317</v>
      </c>
      <c r="E18" s="13">
        <v>138</v>
      </c>
      <c r="F18" s="20">
        <f t="shared" si="1"/>
        <v>6708</v>
      </c>
      <c r="G18" s="66">
        <f>SUM(F18:F19)</f>
        <v>12809</v>
      </c>
    </row>
    <row r="19" spans="1:7" ht="26.25" customHeight="1">
      <c r="A19" s="120"/>
      <c r="B19" s="18" t="s">
        <v>44</v>
      </c>
      <c r="C19" s="14">
        <v>5713</v>
      </c>
      <c r="D19" s="21">
        <v>231</v>
      </c>
      <c r="E19" s="14">
        <v>157</v>
      </c>
      <c r="F19" s="21">
        <f t="shared" si="1"/>
        <v>6101</v>
      </c>
      <c r="G19" s="67"/>
    </row>
    <row r="20" spans="1:7" ht="26.25" customHeight="1">
      <c r="A20" s="119" t="s">
        <v>130</v>
      </c>
      <c r="B20" s="16" t="s">
        <v>43</v>
      </c>
      <c r="C20" s="13">
        <v>2610</v>
      </c>
      <c r="D20" s="20">
        <v>55</v>
      </c>
      <c r="E20" s="13">
        <v>41</v>
      </c>
      <c r="F20" s="20">
        <f t="shared" si="1"/>
        <v>2706</v>
      </c>
      <c r="G20" s="66">
        <v>5248</v>
      </c>
    </row>
    <row r="21" spans="1:7" ht="26.25" customHeight="1">
      <c r="A21" s="120"/>
      <c r="B21" s="18" t="s">
        <v>44</v>
      </c>
      <c r="C21" s="14">
        <v>2398</v>
      </c>
      <c r="D21" s="21">
        <v>104</v>
      </c>
      <c r="E21" s="14">
        <v>40</v>
      </c>
      <c r="F21" s="21">
        <f t="shared" si="1"/>
        <v>2542</v>
      </c>
      <c r="G21" s="67"/>
    </row>
    <row r="22" ht="7.5" customHeight="1"/>
    <row r="23" ht="12.75">
      <c r="A23" s="2" t="s">
        <v>58</v>
      </c>
    </row>
    <row r="24" ht="12.75">
      <c r="A24" s="2" t="s">
        <v>135</v>
      </c>
    </row>
    <row r="25" ht="12.75">
      <c r="A25" s="2" t="s">
        <v>139</v>
      </c>
    </row>
    <row r="26" ht="12.75">
      <c r="A26" s="2" t="s">
        <v>136</v>
      </c>
    </row>
    <row r="27" spans="1:7" ht="13.5">
      <c r="A27" s="2" t="s">
        <v>137</v>
      </c>
      <c r="F27" s="90" t="s">
        <v>59</v>
      </c>
      <c r="G27" s="90"/>
    </row>
  </sheetData>
  <mergeCells count="20">
    <mergeCell ref="F1:G2"/>
    <mergeCell ref="G4:G5"/>
    <mergeCell ref="G6:G7"/>
    <mergeCell ref="G8:G9"/>
    <mergeCell ref="A4:A5"/>
    <mergeCell ref="A6:A7"/>
    <mergeCell ref="A8:A9"/>
    <mergeCell ref="F27:G27"/>
    <mergeCell ref="G16:G17"/>
    <mergeCell ref="G18:G19"/>
    <mergeCell ref="A16:A17"/>
    <mergeCell ref="A18:A19"/>
    <mergeCell ref="A20:A21"/>
    <mergeCell ref="G20:G21"/>
    <mergeCell ref="G10:G11"/>
    <mergeCell ref="G12:G13"/>
    <mergeCell ref="G14:G15"/>
    <mergeCell ref="A10:A11"/>
    <mergeCell ref="A12:A13"/>
    <mergeCell ref="A14:A15"/>
  </mergeCells>
  <printOptions/>
  <pageMargins left="0.75" right="0.75" top="1" bottom="1" header="0.512" footer="0.512"/>
  <pageSetup firstPageNumber="35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showGridLines="0" workbookViewId="0" topLeftCell="A1">
      <selection activeCell="A11" sqref="A11"/>
    </sheetView>
  </sheetViews>
  <sheetFormatPr defaultColWidth="9.00390625" defaultRowHeight="12.75"/>
  <cols>
    <col min="1" max="2" width="10.00390625" style="0" customWidth="1"/>
    <col min="3" max="3" width="1.37890625" style="0" customWidth="1"/>
    <col min="4" max="4" width="10.00390625" style="0" customWidth="1"/>
    <col min="5" max="5" width="1.25" style="0" customWidth="1"/>
    <col min="6" max="6" width="1.625" style="0" customWidth="1"/>
    <col min="7" max="7" width="8.875" style="0" customWidth="1"/>
    <col min="8" max="8" width="1.875" style="0" customWidth="1"/>
    <col min="9" max="9" width="1.25" style="0" customWidth="1"/>
    <col min="10" max="10" width="2.125" style="0" customWidth="1"/>
    <col min="11" max="11" width="6.375" style="0" customWidth="1"/>
    <col min="12" max="12" width="2.875" style="0" customWidth="1"/>
    <col min="14" max="14" width="0.74609375" style="0" customWidth="1"/>
    <col min="15" max="15" width="1.37890625" style="0" customWidth="1"/>
    <col min="16" max="16" width="9.25390625" style="0" customWidth="1"/>
    <col min="17" max="17" width="1.37890625" style="0" customWidth="1"/>
    <col min="18" max="18" width="9.25390625" style="0" customWidth="1"/>
  </cols>
  <sheetData>
    <row r="1" spans="1:18" ht="13.5">
      <c r="A1" s="34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60" t="s">
        <v>94</v>
      </c>
      <c r="P1" s="60"/>
      <c r="Q1" s="60"/>
      <c r="R1" s="60"/>
    </row>
    <row r="2" spans="1:18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7"/>
      <c r="O2" s="61"/>
      <c r="P2" s="61"/>
      <c r="Q2" s="61"/>
      <c r="R2" s="61"/>
    </row>
    <row r="3" spans="1:18" ht="30" customHeight="1">
      <c r="A3" s="121" t="s">
        <v>71</v>
      </c>
      <c r="B3" s="126"/>
      <c r="C3" s="125" t="s">
        <v>128</v>
      </c>
      <c r="D3" s="126"/>
      <c r="E3" s="121" t="s">
        <v>2</v>
      </c>
      <c r="F3" s="121"/>
      <c r="G3" s="121"/>
      <c r="H3" s="125" t="s">
        <v>3</v>
      </c>
      <c r="I3" s="121"/>
      <c r="J3" s="121"/>
      <c r="K3" s="126"/>
      <c r="L3" s="125" t="s">
        <v>4</v>
      </c>
      <c r="M3" s="121"/>
      <c r="N3" s="125" t="s">
        <v>5</v>
      </c>
      <c r="O3" s="121"/>
      <c r="P3" s="126"/>
      <c r="Q3" s="121" t="s">
        <v>122</v>
      </c>
      <c r="R3" s="121"/>
    </row>
    <row r="4" spans="1:18" ht="30" customHeight="1">
      <c r="A4" s="121" t="s">
        <v>72</v>
      </c>
      <c r="B4" s="126"/>
      <c r="C4" s="127">
        <v>367251</v>
      </c>
      <c r="D4" s="128"/>
      <c r="E4" s="122">
        <v>351056</v>
      </c>
      <c r="F4" s="122"/>
      <c r="G4" s="122"/>
      <c r="H4" s="127">
        <v>350239</v>
      </c>
      <c r="I4" s="122"/>
      <c r="J4" s="122"/>
      <c r="K4" s="128"/>
      <c r="L4" s="127">
        <v>336364</v>
      </c>
      <c r="M4" s="122"/>
      <c r="N4" s="127">
        <v>349311</v>
      </c>
      <c r="O4" s="122"/>
      <c r="P4" s="128"/>
      <c r="Q4" s="122">
        <v>339680</v>
      </c>
      <c r="R4" s="122"/>
    </row>
    <row r="5" spans="1:18" ht="30" customHeight="1" thickBot="1">
      <c r="A5" s="140" t="s">
        <v>73</v>
      </c>
      <c r="B5" s="141"/>
      <c r="C5" s="129">
        <v>0.3</v>
      </c>
      <c r="D5" s="130"/>
      <c r="E5" s="123">
        <v>-4.4</v>
      </c>
      <c r="F5" s="123"/>
      <c r="G5" s="123"/>
      <c r="H5" s="129">
        <v>-0.2</v>
      </c>
      <c r="I5" s="123"/>
      <c r="J5" s="123"/>
      <c r="K5" s="130"/>
      <c r="L5" s="129">
        <v>-4</v>
      </c>
      <c r="M5" s="123"/>
      <c r="N5" s="129">
        <v>3.8</v>
      </c>
      <c r="O5" s="123"/>
      <c r="P5" s="130"/>
      <c r="Q5" s="123">
        <v>-2.8</v>
      </c>
      <c r="R5" s="123"/>
    </row>
    <row r="6" spans="1:18" ht="30" customHeight="1" thickTop="1">
      <c r="A6" s="138" t="s">
        <v>74</v>
      </c>
      <c r="B6" s="139"/>
      <c r="C6" s="131">
        <v>372789</v>
      </c>
      <c r="D6" s="132"/>
      <c r="E6" s="124">
        <v>351109</v>
      </c>
      <c r="F6" s="124"/>
      <c r="G6" s="124"/>
      <c r="H6" s="131">
        <v>352531</v>
      </c>
      <c r="I6" s="124"/>
      <c r="J6" s="124"/>
      <c r="K6" s="132"/>
      <c r="L6" s="131">
        <v>339198</v>
      </c>
      <c r="M6" s="124"/>
      <c r="N6" s="131">
        <v>353174</v>
      </c>
      <c r="O6" s="124"/>
      <c r="P6" s="132"/>
      <c r="Q6" s="124">
        <v>343020</v>
      </c>
      <c r="R6" s="124"/>
    </row>
    <row r="7" spans="1:18" ht="30" customHeight="1">
      <c r="A7" s="136" t="s">
        <v>73</v>
      </c>
      <c r="B7" s="137"/>
      <c r="C7" s="134">
        <v>2</v>
      </c>
      <c r="D7" s="135"/>
      <c r="E7" s="133">
        <v>-5.8</v>
      </c>
      <c r="F7" s="133"/>
      <c r="G7" s="133"/>
      <c r="H7" s="134">
        <v>0.4</v>
      </c>
      <c r="I7" s="133"/>
      <c r="J7" s="133"/>
      <c r="K7" s="135"/>
      <c r="L7" s="134">
        <v>-3.8</v>
      </c>
      <c r="M7" s="133"/>
      <c r="N7" s="134">
        <v>4.1</v>
      </c>
      <c r="O7" s="133"/>
      <c r="P7" s="135"/>
      <c r="Q7" s="133">
        <v>-2.9</v>
      </c>
      <c r="R7" s="133"/>
    </row>
    <row r="8" spans="1:18" ht="7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88</v>
      </c>
      <c r="N9" s="23"/>
      <c r="O9" s="23"/>
      <c r="P9" s="23"/>
      <c r="Q9" s="23"/>
      <c r="R9" s="23"/>
    </row>
    <row r="10" spans="1:18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87</v>
      </c>
      <c r="N10" s="23"/>
      <c r="O10" s="23"/>
      <c r="P10" s="23"/>
      <c r="Q10" s="23"/>
      <c r="R10" s="23"/>
    </row>
    <row r="11" spans="1:18" ht="25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</sheetData>
  <mergeCells count="35">
    <mergeCell ref="A4:B4"/>
    <mergeCell ref="L7:M7"/>
    <mergeCell ref="N7:P7"/>
    <mergeCell ref="Q7:R7"/>
    <mergeCell ref="H7:K7"/>
    <mergeCell ref="A3:B3"/>
    <mergeCell ref="C3:D3"/>
    <mergeCell ref="E7:G7"/>
    <mergeCell ref="C4:D4"/>
    <mergeCell ref="C5:D5"/>
    <mergeCell ref="C6:D6"/>
    <mergeCell ref="C7:D7"/>
    <mergeCell ref="A7:B7"/>
    <mergeCell ref="A6:B6"/>
    <mergeCell ref="A5:B5"/>
    <mergeCell ref="E3:G3"/>
    <mergeCell ref="E4:G4"/>
    <mergeCell ref="E5:G5"/>
    <mergeCell ref="E6:G6"/>
    <mergeCell ref="H3:K3"/>
    <mergeCell ref="H4:K4"/>
    <mergeCell ref="H5:K5"/>
    <mergeCell ref="H6:K6"/>
    <mergeCell ref="L3:M3"/>
    <mergeCell ref="L4:M4"/>
    <mergeCell ref="L5:M5"/>
    <mergeCell ref="L6:M6"/>
    <mergeCell ref="N3:P3"/>
    <mergeCell ref="N4:P4"/>
    <mergeCell ref="N5:P5"/>
    <mergeCell ref="N6:P6"/>
    <mergeCell ref="Q3:R3"/>
    <mergeCell ref="Q4:R4"/>
    <mergeCell ref="Q5:R5"/>
    <mergeCell ref="Q6:R6"/>
  </mergeCells>
  <printOptions/>
  <pageMargins left="0.75" right="0.75" top="1" bottom="0.73" header="0.512" footer="0.512"/>
  <pageSetup firstPageNumber="36" useFirstPageNumber="1" orientation="portrait" paperSize="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40"/>
  <sheetViews>
    <sheetView showGridLines="0" workbookViewId="0" topLeftCell="A1">
      <selection activeCell="A40" sqref="A40"/>
    </sheetView>
  </sheetViews>
  <sheetFormatPr defaultColWidth="9.00390625" defaultRowHeight="12.75"/>
  <cols>
    <col min="1" max="2" width="10.00390625" style="0" customWidth="1"/>
    <col min="3" max="3" width="1.37890625" style="0" customWidth="1"/>
    <col min="4" max="4" width="10.00390625" style="0" customWidth="1"/>
    <col min="5" max="5" width="1.25" style="0" customWidth="1"/>
    <col min="6" max="6" width="1.625" style="0" customWidth="1"/>
    <col min="7" max="7" width="8.875" style="0" customWidth="1"/>
    <col min="8" max="8" width="1.875" style="0" customWidth="1"/>
    <col min="9" max="9" width="1.25" style="0" customWidth="1"/>
    <col min="10" max="10" width="2.125" style="0" customWidth="1"/>
    <col min="11" max="11" width="6.375" style="0" customWidth="1"/>
    <col min="12" max="12" width="2.875" style="0" customWidth="1"/>
    <col min="14" max="14" width="0.74609375" style="0" customWidth="1"/>
    <col min="15" max="15" width="1.37890625" style="0" customWidth="1"/>
    <col min="16" max="16" width="9.25390625" style="0" customWidth="1"/>
    <col min="17" max="17" width="1.37890625" style="0" customWidth="1"/>
    <col min="18" max="18" width="9.25390625" style="0" customWidth="1"/>
  </cols>
  <sheetData>
    <row r="1" spans="1:18" ht="13.5">
      <c r="A1" s="34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3.5">
      <c r="A3" s="34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22.5" customHeight="1">
      <c r="A5" s="30" t="s">
        <v>75</v>
      </c>
      <c r="B5" s="125" t="s">
        <v>120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 ht="22.5" customHeight="1">
      <c r="A6" s="62"/>
      <c r="B6" s="125" t="s">
        <v>6</v>
      </c>
      <c r="C6" s="121"/>
      <c r="D6" s="121"/>
      <c r="E6" s="121"/>
      <c r="F6" s="126"/>
      <c r="G6" s="125" t="s">
        <v>78</v>
      </c>
      <c r="H6" s="121"/>
      <c r="I6" s="121"/>
      <c r="J6" s="121"/>
      <c r="K6" s="121"/>
      <c r="L6" s="126"/>
      <c r="M6" s="125" t="s">
        <v>79</v>
      </c>
      <c r="N6" s="126"/>
      <c r="O6" s="125" t="s">
        <v>117</v>
      </c>
      <c r="P6" s="126"/>
      <c r="Q6" s="125" t="s">
        <v>63</v>
      </c>
      <c r="R6" s="121"/>
    </row>
    <row r="7" spans="1:18" ht="35.25" customHeight="1">
      <c r="A7" s="26"/>
      <c r="B7" s="125" t="s">
        <v>76</v>
      </c>
      <c r="C7" s="126"/>
      <c r="D7" s="125" t="s">
        <v>77</v>
      </c>
      <c r="E7" s="121"/>
      <c r="F7" s="126"/>
      <c r="G7" s="158" t="s">
        <v>80</v>
      </c>
      <c r="H7" s="159"/>
      <c r="I7" s="160"/>
      <c r="J7" s="158" t="s">
        <v>86</v>
      </c>
      <c r="K7" s="159"/>
      <c r="L7" s="160"/>
      <c r="M7" s="125" t="s">
        <v>76</v>
      </c>
      <c r="N7" s="126"/>
      <c r="O7" s="125" t="s">
        <v>76</v>
      </c>
      <c r="P7" s="126"/>
      <c r="Q7" s="125" t="s">
        <v>76</v>
      </c>
      <c r="R7" s="121"/>
    </row>
    <row r="8" spans="1:18" ht="7.5" customHeight="1">
      <c r="A8" s="30"/>
      <c r="B8" s="28"/>
      <c r="C8" s="30"/>
      <c r="D8" s="28"/>
      <c r="E8" s="28"/>
      <c r="F8" s="30"/>
      <c r="G8" s="28"/>
      <c r="H8" s="28"/>
      <c r="I8" s="30"/>
      <c r="J8" s="28"/>
      <c r="K8" s="28"/>
      <c r="L8" s="30"/>
      <c r="M8" s="28"/>
      <c r="N8" s="30"/>
      <c r="O8" s="28"/>
      <c r="P8" s="30"/>
      <c r="Q8" s="28"/>
      <c r="R8" s="28"/>
    </row>
    <row r="9" spans="1:18" ht="12.75">
      <c r="A9" s="31" t="s">
        <v>126</v>
      </c>
      <c r="B9" s="145">
        <f>SUM(G9,J9,M9,O9,Q9)</f>
        <v>6098</v>
      </c>
      <c r="C9" s="146"/>
      <c r="D9" s="145">
        <v>581488</v>
      </c>
      <c r="E9" s="147"/>
      <c r="F9" s="146"/>
      <c r="G9" s="52">
        <v>184</v>
      </c>
      <c r="H9" s="54"/>
      <c r="I9" s="53"/>
      <c r="J9" s="145">
        <v>1998</v>
      </c>
      <c r="K9" s="147"/>
      <c r="L9" s="146"/>
      <c r="M9" s="145">
        <v>3086</v>
      </c>
      <c r="N9" s="146"/>
      <c r="O9" s="145">
        <v>82</v>
      </c>
      <c r="P9" s="146"/>
      <c r="Q9" s="145">
        <v>748</v>
      </c>
      <c r="R9" s="147"/>
    </row>
    <row r="10" spans="1:18" ht="12.75">
      <c r="A10" s="31"/>
      <c r="B10" s="54"/>
      <c r="C10" s="53"/>
      <c r="D10" s="54"/>
      <c r="E10" s="54"/>
      <c r="F10" s="53"/>
      <c r="G10" s="54"/>
      <c r="H10" s="54"/>
      <c r="I10" s="53"/>
      <c r="J10" s="54"/>
      <c r="K10" s="54"/>
      <c r="L10" s="53"/>
      <c r="M10" s="54"/>
      <c r="N10" s="53"/>
      <c r="O10" s="54"/>
      <c r="P10" s="53"/>
      <c r="Q10" s="54"/>
      <c r="R10" s="54"/>
    </row>
    <row r="11" spans="1:18" ht="12.75">
      <c r="A11" s="31" t="s">
        <v>64</v>
      </c>
      <c r="B11" s="145">
        <f>SUM(G11,J11,M11,O11,Q11)</f>
        <v>5891</v>
      </c>
      <c r="C11" s="146"/>
      <c r="D11" s="145">
        <v>636352</v>
      </c>
      <c r="E11" s="147"/>
      <c r="F11" s="146"/>
      <c r="G11" s="52">
        <v>371</v>
      </c>
      <c r="H11" s="54"/>
      <c r="I11" s="53"/>
      <c r="J11" s="145">
        <v>1727</v>
      </c>
      <c r="K11" s="147"/>
      <c r="L11" s="146"/>
      <c r="M11" s="145">
        <v>3339</v>
      </c>
      <c r="N11" s="146"/>
      <c r="O11" s="145">
        <v>49</v>
      </c>
      <c r="P11" s="146"/>
      <c r="Q11" s="145">
        <v>405</v>
      </c>
      <c r="R11" s="147"/>
    </row>
    <row r="12" spans="1:18" ht="12.75">
      <c r="A12" s="31"/>
      <c r="B12" s="54"/>
      <c r="C12" s="53"/>
      <c r="D12" s="54"/>
      <c r="E12" s="54"/>
      <c r="F12" s="53"/>
      <c r="G12" s="54"/>
      <c r="H12" s="54"/>
      <c r="I12" s="53"/>
      <c r="J12" s="54"/>
      <c r="K12" s="54"/>
      <c r="L12" s="53"/>
      <c r="M12" s="54"/>
      <c r="N12" s="53"/>
      <c r="O12" s="54"/>
      <c r="P12" s="53"/>
      <c r="Q12" s="54"/>
      <c r="R12" s="54"/>
    </row>
    <row r="13" spans="1:18" ht="12.75">
      <c r="A13" s="31" t="s">
        <v>65</v>
      </c>
      <c r="B13" s="145">
        <f>SUM(G13,J13,M13,O13,Q13)</f>
        <v>5884</v>
      </c>
      <c r="C13" s="146"/>
      <c r="D13" s="145">
        <v>636707</v>
      </c>
      <c r="E13" s="147"/>
      <c r="F13" s="146"/>
      <c r="G13" s="52">
        <v>441</v>
      </c>
      <c r="H13" s="54"/>
      <c r="I13" s="53"/>
      <c r="J13" s="145">
        <v>1541</v>
      </c>
      <c r="K13" s="147"/>
      <c r="L13" s="146"/>
      <c r="M13" s="145">
        <v>3445</v>
      </c>
      <c r="N13" s="146"/>
      <c r="O13" s="145">
        <v>50</v>
      </c>
      <c r="P13" s="146"/>
      <c r="Q13" s="145">
        <v>407</v>
      </c>
      <c r="R13" s="147"/>
    </row>
    <row r="14" spans="1:18" ht="12.75">
      <c r="A14" s="31"/>
      <c r="B14" s="54"/>
      <c r="C14" s="53"/>
      <c r="D14" s="52"/>
      <c r="E14" s="63"/>
      <c r="F14" s="53"/>
      <c r="G14" s="54"/>
      <c r="H14" s="54"/>
      <c r="I14" s="53"/>
      <c r="J14" s="54"/>
      <c r="K14" s="54"/>
      <c r="L14" s="53"/>
      <c r="M14" s="54"/>
      <c r="N14" s="53"/>
      <c r="O14" s="54"/>
      <c r="P14" s="53"/>
      <c r="Q14" s="54"/>
      <c r="R14" s="54"/>
    </row>
    <row r="15" spans="1:18" ht="12.75">
      <c r="A15" s="31" t="s">
        <v>66</v>
      </c>
      <c r="B15" s="145">
        <f>SUM(G15,J15,M15,O15,Q15)</f>
        <v>5859</v>
      </c>
      <c r="C15" s="146"/>
      <c r="D15" s="145">
        <v>628262</v>
      </c>
      <c r="E15" s="147"/>
      <c r="F15" s="146"/>
      <c r="G15" s="52">
        <v>442</v>
      </c>
      <c r="H15" s="54"/>
      <c r="I15" s="53"/>
      <c r="J15" s="145">
        <v>841</v>
      </c>
      <c r="K15" s="147"/>
      <c r="L15" s="146"/>
      <c r="M15" s="145">
        <v>4007</v>
      </c>
      <c r="N15" s="146"/>
      <c r="O15" s="145">
        <v>49</v>
      </c>
      <c r="P15" s="146"/>
      <c r="Q15" s="145">
        <v>520</v>
      </c>
      <c r="R15" s="147"/>
    </row>
    <row r="16" spans="1:18" ht="12.75">
      <c r="A16" s="31"/>
      <c r="B16" s="54"/>
      <c r="C16" s="53"/>
      <c r="D16" s="54"/>
      <c r="E16" s="54"/>
      <c r="F16" s="53"/>
      <c r="G16" s="54"/>
      <c r="H16" s="54"/>
      <c r="I16" s="53"/>
      <c r="J16" s="54"/>
      <c r="K16" s="54"/>
      <c r="L16" s="53"/>
      <c r="M16" s="54"/>
      <c r="N16" s="53"/>
      <c r="O16" s="54"/>
      <c r="P16" s="53"/>
      <c r="Q16" s="54"/>
      <c r="R16" s="54"/>
    </row>
    <row r="17" spans="1:18" ht="12.75">
      <c r="A17" s="49" t="s">
        <v>125</v>
      </c>
      <c r="B17" s="145">
        <f>SUM(G17,J17,M17,O17,Q17)</f>
        <v>5982</v>
      </c>
      <c r="C17" s="146"/>
      <c r="D17" s="145">
        <v>544386</v>
      </c>
      <c r="E17" s="147"/>
      <c r="F17" s="146"/>
      <c r="G17" s="52">
        <v>6</v>
      </c>
      <c r="H17" s="54"/>
      <c r="I17" s="53"/>
      <c r="J17" s="145">
        <v>855</v>
      </c>
      <c r="K17" s="147"/>
      <c r="L17" s="146"/>
      <c r="M17" s="145">
        <v>4575</v>
      </c>
      <c r="N17" s="146"/>
      <c r="O17" s="145">
        <v>22</v>
      </c>
      <c r="P17" s="146"/>
      <c r="Q17" s="145">
        <v>524</v>
      </c>
      <c r="R17" s="147"/>
    </row>
    <row r="18" spans="1:18" ht="7.5" customHeight="1">
      <c r="A18" s="26"/>
      <c r="B18" s="27"/>
      <c r="C18" s="26"/>
      <c r="D18" s="27"/>
      <c r="E18" s="27"/>
      <c r="F18" s="26"/>
      <c r="G18" s="27"/>
      <c r="H18" s="27"/>
      <c r="I18" s="26"/>
      <c r="J18" s="27"/>
      <c r="K18" s="27"/>
      <c r="L18" s="26"/>
      <c r="M18" s="27"/>
      <c r="N18" s="26"/>
      <c r="O18" s="27"/>
      <c r="P18" s="26"/>
      <c r="Q18" s="27"/>
      <c r="R18" s="27"/>
    </row>
    <row r="19" spans="1:18" ht="7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3.5">
      <c r="A20" s="23"/>
      <c r="B20" s="23"/>
      <c r="C20" s="23"/>
      <c r="D20" s="23"/>
      <c r="E20" s="23"/>
      <c r="F20" s="34" t="s">
        <v>67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5.5" customHeight="1">
      <c r="A21" s="50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3.5">
      <c r="A22" s="34" t="s">
        <v>68</v>
      </c>
      <c r="B22" s="23"/>
      <c r="C22" s="23"/>
      <c r="D22" s="23"/>
      <c r="E22" s="23"/>
      <c r="F22" s="23"/>
      <c r="G22" s="23"/>
      <c r="H22" s="23"/>
      <c r="I22" s="23"/>
      <c r="J22" s="23"/>
      <c r="K22" s="34" t="s">
        <v>91</v>
      </c>
      <c r="L22" s="23"/>
      <c r="M22" s="23"/>
      <c r="N22" s="23"/>
      <c r="O22" s="23"/>
      <c r="P22" s="23"/>
      <c r="Q22" s="23"/>
      <c r="R22" s="23"/>
    </row>
    <row r="23" spans="1:18" ht="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25.5" customHeight="1">
      <c r="A24" s="149" t="s">
        <v>81</v>
      </c>
      <c r="B24" s="152" t="s">
        <v>89</v>
      </c>
      <c r="C24" s="154"/>
      <c r="D24" s="125" t="s">
        <v>82</v>
      </c>
      <c r="E24" s="121"/>
      <c r="F24" s="121"/>
      <c r="G24" s="121"/>
      <c r="H24" s="121"/>
      <c r="I24" s="24"/>
      <c r="J24" s="24"/>
      <c r="K24" s="148" t="s">
        <v>81</v>
      </c>
      <c r="L24" s="149"/>
      <c r="M24" s="152" t="s">
        <v>90</v>
      </c>
      <c r="N24" s="153"/>
      <c r="O24" s="154"/>
      <c r="P24" s="125" t="s">
        <v>85</v>
      </c>
      <c r="Q24" s="121"/>
      <c r="R24" s="121"/>
    </row>
    <row r="25" spans="1:18" ht="25.5" customHeight="1">
      <c r="A25" s="151"/>
      <c r="B25" s="155"/>
      <c r="C25" s="157"/>
      <c r="D25" s="125" t="s">
        <v>83</v>
      </c>
      <c r="E25" s="126"/>
      <c r="F25" s="125" t="s">
        <v>84</v>
      </c>
      <c r="G25" s="121"/>
      <c r="H25" s="121"/>
      <c r="I25" s="24"/>
      <c r="J25" s="24"/>
      <c r="K25" s="150"/>
      <c r="L25" s="151"/>
      <c r="M25" s="155"/>
      <c r="N25" s="156"/>
      <c r="O25" s="157"/>
      <c r="P25" s="125" t="s">
        <v>69</v>
      </c>
      <c r="Q25" s="126"/>
      <c r="R25" s="59" t="s">
        <v>70</v>
      </c>
    </row>
    <row r="26" spans="1:18" ht="7.5" customHeight="1">
      <c r="A26" s="28"/>
      <c r="B26" s="33"/>
      <c r="C26" s="30"/>
      <c r="D26" s="28"/>
      <c r="E26" s="30"/>
      <c r="F26" s="28"/>
      <c r="G26" s="28"/>
      <c r="H26" s="28"/>
      <c r="I26" s="23"/>
      <c r="J26" s="23"/>
      <c r="K26" s="28"/>
      <c r="L26" s="30"/>
      <c r="M26" s="28"/>
      <c r="N26" s="28"/>
      <c r="O26" s="30"/>
      <c r="P26" s="28"/>
      <c r="Q26" s="30"/>
      <c r="R26" s="28"/>
    </row>
    <row r="27" spans="1:18" ht="12.75">
      <c r="A27" s="29" t="s">
        <v>126</v>
      </c>
      <c r="B27" s="58">
        <f>SUM(F27,D27)</f>
        <v>45105</v>
      </c>
      <c r="C27" s="32"/>
      <c r="D27" s="142">
        <v>21238</v>
      </c>
      <c r="E27" s="143"/>
      <c r="F27" s="142">
        <v>23867</v>
      </c>
      <c r="G27" s="144"/>
      <c r="H27" s="144"/>
      <c r="I27" s="23"/>
      <c r="J27" s="23"/>
      <c r="K27" s="162" t="s">
        <v>127</v>
      </c>
      <c r="L27" s="163"/>
      <c r="M27" s="145">
        <f>SUM(P27,R27)</f>
        <v>122958</v>
      </c>
      <c r="N27" s="147"/>
      <c r="O27" s="146"/>
      <c r="P27" s="145">
        <v>42134</v>
      </c>
      <c r="Q27" s="161"/>
      <c r="R27" s="52">
        <v>80824</v>
      </c>
    </row>
    <row r="28" spans="1:18" ht="12.75">
      <c r="A28" s="29"/>
      <c r="B28" s="52"/>
      <c r="C28" s="53"/>
      <c r="D28" s="54"/>
      <c r="E28" s="53"/>
      <c r="F28" s="54"/>
      <c r="G28" s="54"/>
      <c r="H28" s="54"/>
      <c r="I28" s="23"/>
      <c r="J28" s="23"/>
      <c r="K28" s="29"/>
      <c r="L28" s="31"/>
      <c r="M28" s="54"/>
      <c r="N28" s="54"/>
      <c r="O28" s="53"/>
      <c r="P28" s="54"/>
      <c r="Q28" s="53"/>
      <c r="R28" s="54"/>
    </row>
    <row r="29" spans="1:18" ht="12.75">
      <c r="A29" s="29" t="s">
        <v>64</v>
      </c>
      <c r="B29" s="58">
        <f>SUM(F29,D29)</f>
        <v>40121</v>
      </c>
      <c r="C29" s="32"/>
      <c r="D29" s="142">
        <v>20013</v>
      </c>
      <c r="E29" s="143"/>
      <c r="F29" s="142">
        <v>20108</v>
      </c>
      <c r="G29" s="144"/>
      <c r="H29" s="144"/>
      <c r="I29" s="23"/>
      <c r="J29" s="23"/>
      <c r="K29" s="162" t="s">
        <v>64</v>
      </c>
      <c r="L29" s="163"/>
      <c r="M29" s="145">
        <f>SUM(P29,R29)</f>
        <v>114618</v>
      </c>
      <c r="N29" s="118"/>
      <c r="O29" s="161"/>
      <c r="P29" s="145">
        <v>43978</v>
      </c>
      <c r="Q29" s="161"/>
      <c r="R29" s="52">
        <v>70640</v>
      </c>
    </row>
    <row r="30" spans="1:18" ht="12.75">
      <c r="A30" s="29"/>
      <c r="B30" s="52"/>
      <c r="C30" s="53"/>
      <c r="D30" s="54"/>
      <c r="E30" s="53"/>
      <c r="F30" s="54"/>
      <c r="G30" s="54"/>
      <c r="H30" s="54"/>
      <c r="I30" s="23"/>
      <c r="J30" s="23"/>
      <c r="K30" s="29"/>
      <c r="L30" s="31"/>
      <c r="M30" s="54"/>
      <c r="N30" s="54"/>
      <c r="O30" s="53"/>
      <c r="P30" s="54"/>
      <c r="Q30" s="53"/>
      <c r="R30" s="54"/>
    </row>
    <row r="31" spans="1:18" ht="12.75">
      <c r="A31" s="29" t="s">
        <v>65</v>
      </c>
      <c r="B31" s="58">
        <f>SUM(F31,D31)</f>
        <v>34395</v>
      </c>
      <c r="C31" s="32"/>
      <c r="D31" s="142">
        <v>17504</v>
      </c>
      <c r="E31" s="143"/>
      <c r="F31" s="142">
        <v>16891</v>
      </c>
      <c r="G31" s="144"/>
      <c r="H31" s="144"/>
      <c r="I31" s="23"/>
      <c r="J31" s="23"/>
      <c r="K31" s="162" t="s">
        <v>65</v>
      </c>
      <c r="L31" s="161"/>
      <c r="M31" s="145">
        <f>SUM(P31,R31)</f>
        <v>109189</v>
      </c>
      <c r="N31" s="118"/>
      <c r="O31" s="161"/>
      <c r="P31" s="145">
        <v>39200</v>
      </c>
      <c r="Q31" s="161"/>
      <c r="R31" s="52">
        <v>69989</v>
      </c>
    </row>
    <row r="32" spans="1:18" ht="12.75">
      <c r="A32" s="29"/>
      <c r="B32" s="52"/>
      <c r="C32" s="53"/>
      <c r="D32" s="54"/>
      <c r="E32" s="53"/>
      <c r="F32" s="54"/>
      <c r="G32" s="54"/>
      <c r="H32" s="54"/>
      <c r="I32" s="23"/>
      <c r="J32" s="23"/>
      <c r="K32" s="29"/>
      <c r="L32" s="31"/>
      <c r="M32" s="54"/>
      <c r="N32" s="54"/>
      <c r="O32" s="53"/>
      <c r="P32" s="54"/>
      <c r="Q32" s="53"/>
      <c r="R32" s="54"/>
    </row>
    <row r="33" spans="1:18" ht="12.75">
      <c r="A33" s="29" t="s">
        <v>66</v>
      </c>
      <c r="B33" s="58">
        <f>SUM(F33,D33)</f>
        <v>18048</v>
      </c>
      <c r="C33" s="32"/>
      <c r="D33" s="142">
        <v>9471</v>
      </c>
      <c r="E33" s="143"/>
      <c r="F33" s="142">
        <v>8577</v>
      </c>
      <c r="G33" s="144"/>
      <c r="H33" s="144"/>
      <c r="I33" s="23"/>
      <c r="J33" s="23"/>
      <c r="K33" s="162" t="s">
        <v>66</v>
      </c>
      <c r="L33" s="161"/>
      <c r="M33" s="145">
        <f>SUM(P33,R33)</f>
        <v>108272</v>
      </c>
      <c r="N33" s="118"/>
      <c r="O33" s="161"/>
      <c r="P33" s="145">
        <v>39539</v>
      </c>
      <c r="Q33" s="161"/>
      <c r="R33" s="52">
        <v>68733</v>
      </c>
    </row>
    <row r="34" spans="1:18" ht="12.75">
      <c r="A34" s="29"/>
      <c r="B34" s="52"/>
      <c r="C34" s="53"/>
      <c r="D34" s="54"/>
      <c r="E34" s="53"/>
      <c r="F34" s="54"/>
      <c r="G34" s="54"/>
      <c r="H34" s="54"/>
      <c r="I34" s="23"/>
      <c r="J34" s="23"/>
      <c r="K34" s="29"/>
      <c r="L34" s="31"/>
      <c r="M34" s="54"/>
      <c r="N34" s="54"/>
      <c r="O34" s="53"/>
      <c r="P34" s="54"/>
      <c r="Q34" s="53"/>
      <c r="R34" s="54"/>
    </row>
    <row r="35" spans="1:18" ht="12.75">
      <c r="A35" s="43" t="s">
        <v>125</v>
      </c>
      <c r="B35" s="58">
        <f>SUM(F35,D35)</f>
        <v>17898</v>
      </c>
      <c r="C35" s="32"/>
      <c r="D35" s="142">
        <v>8982</v>
      </c>
      <c r="E35" s="143"/>
      <c r="F35" s="142">
        <v>8916</v>
      </c>
      <c r="G35" s="144"/>
      <c r="H35" s="144"/>
      <c r="I35" s="23"/>
      <c r="J35" s="23"/>
      <c r="K35" s="118" t="s">
        <v>125</v>
      </c>
      <c r="L35" s="161"/>
      <c r="M35" s="145">
        <f>SUM(P35:R35)</f>
        <v>225095</v>
      </c>
      <c r="N35" s="118"/>
      <c r="O35" s="161"/>
      <c r="P35" s="145">
        <v>38268</v>
      </c>
      <c r="Q35" s="161"/>
      <c r="R35" s="52">
        <v>186827</v>
      </c>
    </row>
    <row r="36" spans="1:18" ht="7.5" customHeight="1">
      <c r="A36" s="27"/>
      <c r="B36" s="25"/>
      <c r="C36" s="26"/>
      <c r="D36" s="27"/>
      <c r="E36" s="26"/>
      <c r="F36" s="27"/>
      <c r="G36" s="27"/>
      <c r="H36" s="27"/>
      <c r="I36" s="23"/>
      <c r="J36" s="23"/>
      <c r="K36" s="27"/>
      <c r="L36" s="26"/>
      <c r="M36" s="27"/>
      <c r="N36" s="27"/>
      <c r="O36" s="26"/>
      <c r="P36" s="27"/>
      <c r="Q36" s="26"/>
      <c r="R36" s="27"/>
    </row>
    <row r="37" spans="1:18" ht="7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 t="s">
        <v>92</v>
      </c>
      <c r="B38" s="23"/>
      <c r="C38" s="23"/>
      <c r="D38" s="23"/>
      <c r="E38" s="23"/>
      <c r="F38" s="23"/>
      <c r="G38" s="23"/>
      <c r="H38" s="23"/>
      <c r="I38" s="23"/>
      <c r="J38" s="23"/>
      <c r="K38" s="23" t="s">
        <v>93</v>
      </c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77">
    <mergeCell ref="P27:Q27"/>
    <mergeCell ref="P29:Q29"/>
    <mergeCell ref="K33:L33"/>
    <mergeCell ref="M27:O27"/>
    <mergeCell ref="M29:O29"/>
    <mergeCell ref="M31:O31"/>
    <mergeCell ref="M33:O33"/>
    <mergeCell ref="K27:L27"/>
    <mergeCell ref="B17:C17"/>
    <mergeCell ref="D17:F17"/>
    <mergeCell ref="J17:L17"/>
    <mergeCell ref="P31:Q31"/>
    <mergeCell ref="M17:N17"/>
    <mergeCell ref="O17:P17"/>
    <mergeCell ref="Q17:R17"/>
    <mergeCell ref="F29:H29"/>
    <mergeCell ref="P24:R24"/>
    <mergeCell ref="K29:L29"/>
    <mergeCell ref="F27:H27"/>
    <mergeCell ref="D29:E29"/>
    <mergeCell ref="D27:E27"/>
    <mergeCell ref="P35:Q35"/>
    <mergeCell ref="P33:Q33"/>
    <mergeCell ref="D35:E35"/>
    <mergeCell ref="F35:H35"/>
    <mergeCell ref="K35:L35"/>
    <mergeCell ref="M35:O35"/>
    <mergeCell ref="K31:L31"/>
    <mergeCell ref="B5:R5"/>
    <mergeCell ref="B6:F6"/>
    <mergeCell ref="G6:L6"/>
    <mergeCell ref="M6:N6"/>
    <mergeCell ref="O6:P6"/>
    <mergeCell ref="Q6:R6"/>
    <mergeCell ref="Q7:R7"/>
    <mergeCell ref="O7:P7"/>
    <mergeCell ref="M7:N7"/>
    <mergeCell ref="J7:L7"/>
    <mergeCell ref="G7:I7"/>
    <mergeCell ref="D7:F7"/>
    <mergeCell ref="B7:C7"/>
    <mergeCell ref="A24:A25"/>
    <mergeCell ref="B24:C25"/>
    <mergeCell ref="D24:H24"/>
    <mergeCell ref="D25:E25"/>
    <mergeCell ref="F25:H25"/>
    <mergeCell ref="B9:C9"/>
    <mergeCell ref="D15:F15"/>
    <mergeCell ref="Q13:R13"/>
    <mergeCell ref="Q11:R11"/>
    <mergeCell ref="K24:L25"/>
    <mergeCell ref="M24:O25"/>
    <mergeCell ref="P25:Q25"/>
    <mergeCell ref="O13:P13"/>
    <mergeCell ref="O11:P11"/>
    <mergeCell ref="J15:L15"/>
    <mergeCell ref="J13:L13"/>
    <mergeCell ref="D13:F13"/>
    <mergeCell ref="D11:F11"/>
    <mergeCell ref="D9:F9"/>
    <mergeCell ref="B15:C15"/>
    <mergeCell ref="B13:C13"/>
    <mergeCell ref="B11:C11"/>
    <mergeCell ref="M9:N9"/>
    <mergeCell ref="Q9:R9"/>
    <mergeCell ref="O15:P15"/>
    <mergeCell ref="J11:L11"/>
    <mergeCell ref="J9:L9"/>
    <mergeCell ref="O9:P9"/>
    <mergeCell ref="M15:N15"/>
    <mergeCell ref="M13:N13"/>
    <mergeCell ref="M11:N11"/>
    <mergeCell ref="Q15:R15"/>
    <mergeCell ref="D33:E33"/>
    <mergeCell ref="D31:E31"/>
    <mergeCell ref="F33:H33"/>
    <mergeCell ref="F31:H31"/>
  </mergeCells>
  <printOptions/>
  <pageMargins left="0.75" right="0.75" top="1" bottom="0.73" header="0.512" footer="0.512"/>
  <pageSetup firstPageNumber="36" useFirstPageNumber="1" orientation="portrait" paperSize="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3">
      <selection activeCell="A18" sqref="A18"/>
    </sheetView>
  </sheetViews>
  <sheetFormatPr defaultColWidth="9.00390625" defaultRowHeight="12.75"/>
  <cols>
    <col min="1" max="2" width="9.125" style="2" customWidth="1"/>
    <col min="3" max="4" width="11.375" style="2" customWidth="1"/>
    <col min="5" max="5" width="14.25390625" style="2" customWidth="1"/>
    <col min="6" max="6" width="11.375" style="2" customWidth="1"/>
    <col min="7" max="7" width="14.25390625" style="2" customWidth="1"/>
    <col min="8" max="8" width="11.375" style="2" customWidth="1"/>
    <col min="9" max="16384" width="9.125" style="2" customWidth="1"/>
  </cols>
  <sheetData>
    <row r="1" spans="1:8" ht="13.5">
      <c r="A1" s="1" t="s">
        <v>95</v>
      </c>
      <c r="G1" s="91" t="s">
        <v>108</v>
      </c>
      <c r="H1" s="91"/>
    </row>
    <row r="2" spans="7:8" ht="7.5" customHeight="1">
      <c r="G2" s="92"/>
      <c r="H2" s="92"/>
    </row>
    <row r="3" spans="1:8" ht="38.25" customHeight="1">
      <c r="A3" s="6" t="s">
        <v>97</v>
      </c>
      <c r="B3" s="3" t="s">
        <v>103</v>
      </c>
      <c r="C3" s="6" t="s">
        <v>104</v>
      </c>
      <c r="D3" s="3" t="s">
        <v>105</v>
      </c>
      <c r="E3" s="9" t="s">
        <v>106</v>
      </c>
      <c r="F3" s="9" t="s">
        <v>107</v>
      </c>
      <c r="G3" s="9" t="s">
        <v>6</v>
      </c>
      <c r="H3" s="6" t="s">
        <v>96</v>
      </c>
    </row>
    <row r="4" spans="1:8" ht="37.5" customHeight="1">
      <c r="A4" s="166" t="s">
        <v>129</v>
      </c>
      <c r="B4" s="37" t="s">
        <v>101</v>
      </c>
      <c r="C4" s="35">
        <v>38448</v>
      </c>
      <c r="D4" s="38">
        <v>53934</v>
      </c>
      <c r="E4" s="35">
        <v>5155893</v>
      </c>
      <c r="F4" s="38">
        <v>12878</v>
      </c>
      <c r="G4" s="40">
        <f aca="true" t="shared" si="0" ref="G4:G9">SUM(C4:F4)</f>
        <v>5261153</v>
      </c>
      <c r="H4" s="35">
        <f>ROUNDDOWN(G4/281,0)</f>
        <v>18722</v>
      </c>
    </row>
    <row r="5" spans="1:8" ht="37.5" customHeight="1">
      <c r="A5" s="165"/>
      <c r="B5" s="18" t="s">
        <v>102</v>
      </c>
      <c r="C5" s="36">
        <v>127329</v>
      </c>
      <c r="D5" s="39">
        <v>66101</v>
      </c>
      <c r="E5" s="36">
        <v>8784720</v>
      </c>
      <c r="F5" s="8" t="s">
        <v>21</v>
      </c>
      <c r="G5" s="41">
        <f t="shared" si="0"/>
        <v>8978150</v>
      </c>
      <c r="H5" s="36">
        <f>ROUNDDOWN(G5/302,0)</f>
        <v>29728</v>
      </c>
    </row>
    <row r="6" spans="1:8" ht="37.5" customHeight="1">
      <c r="A6" s="164" t="s">
        <v>98</v>
      </c>
      <c r="B6" s="37" t="s">
        <v>101</v>
      </c>
      <c r="C6" s="35">
        <v>37688</v>
      </c>
      <c r="D6" s="38">
        <v>54699</v>
      </c>
      <c r="E6" s="35">
        <v>5217846</v>
      </c>
      <c r="F6" s="38">
        <v>13134</v>
      </c>
      <c r="G6" s="40">
        <f t="shared" si="0"/>
        <v>5323367</v>
      </c>
      <c r="H6" s="35">
        <f>ROUNDDOWN(G6/281,0)</f>
        <v>18944</v>
      </c>
    </row>
    <row r="7" spans="1:8" ht="37.5" customHeight="1">
      <c r="A7" s="165"/>
      <c r="B7" s="18" t="s">
        <v>102</v>
      </c>
      <c r="C7" s="36">
        <v>127953</v>
      </c>
      <c r="D7" s="39">
        <v>65834</v>
      </c>
      <c r="E7" s="36">
        <v>8708970</v>
      </c>
      <c r="F7" s="8" t="s">
        <v>21</v>
      </c>
      <c r="G7" s="41">
        <f t="shared" si="0"/>
        <v>8902757</v>
      </c>
      <c r="H7" s="36">
        <f>G7/302</f>
        <v>29479</v>
      </c>
    </row>
    <row r="8" spans="1:8" ht="37.5" customHeight="1">
      <c r="A8" s="164" t="s">
        <v>99</v>
      </c>
      <c r="B8" s="37" t="s">
        <v>101</v>
      </c>
      <c r="C8" s="35">
        <v>51865</v>
      </c>
      <c r="D8" s="38">
        <v>41235</v>
      </c>
      <c r="E8" s="35">
        <v>4795517</v>
      </c>
      <c r="F8" s="38">
        <v>13661</v>
      </c>
      <c r="G8" s="40">
        <f t="shared" si="0"/>
        <v>4902278</v>
      </c>
      <c r="H8" s="35">
        <f>G8/281</f>
        <v>17446</v>
      </c>
    </row>
    <row r="9" spans="1:8" ht="37.5" customHeight="1">
      <c r="A9" s="165"/>
      <c r="B9" s="18" t="s">
        <v>102</v>
      </c>
      <c r="C9" s="36">
        <v>121777</v>
      </c>
      <c r="D9" s="39">
        <v>47703</v>
      </c>
      <c r="E9" s="36">
        <v>8566780</v>
      </c>
      <c r="F9" s="8" t="s">
        <v>21</v>
      </c>
      <c r="G9" s="41">
        <f t="shared" si="0"/>
        <v>8736260</v>
      </c>
      <c r="H9" s="36">
        <f>G9/302</f>
        <v>28928</v>
      </c>
    </row>
    <row r="10" spans="1:8" ht="37.5" customHeight="1">
      <c r="A10" s="164" t="s">
        <v>100</v>
      </c>
      <c r="B10" s="37" t="s">
        <v>101</v>
      </c>
      <c r="C10" s="35">
        <v>67430</v>
      </c>
      <c r="D10" s="38">
        <v>42985</v>
      </c>
      <c r="E10" s="35">
        <v>4540643</v>
      </c>
      <c r="F10" s="38">
        <v>13325</v>
      </c>
      <c r="G10" s="40">
        <f>SUM(C10,D10,E10,F10)</f>
        <v>4664383</v>
      </c>
      <c r="H10" s="35">
        <v>16658</v>
      </c>
    </row>
    <row r="11" spans="1:8" ht="37.5" customHeight="1">
      <c r="A11" s="165"/>
      <c r="B11" s="18" t="s">
        <v>102</v>
      </c>
      <c r="C11" s="36">
        <v>129259</v>
      </c>
      <c r="D11" s="39">
        <v>46363</v>
      </c>
      <c r="E11" s="36">
        <v>8754921</v>
      </c>
      <c r="F11" s="42" t="s">
        <v>21</v>
      </c>
      <c r="G11" s="39">
        <f>SUM(C11,D11,E11,F11)</f>
        <v>8930543</v>
      </c>
      <c r="H11" s="36">
        <v>29571</v>
      </c>
    </row>
    <row r="12" spans="1:8" ht="37.5" customHeight="1">
      <c r="A12" s="164" t="s">
        <v>121</v>
      </c>
      <c r="B12" s="37" t="s">
        <v>101</v>
      </c>
      <c r="C12" s="35">
        <v>64267</v>
      </c>
      <c r="D12" s="38">
        <v>42418</v>
      </c>
      <c r="E12" s="35">
        <v>4440547</v>
      </c>
      <c r="F12" s="38">
        <v>13114</v>
      </c>
      <c r="G12" s="40">
        <v>4560346</v>
      </c>
      <c r="H12" s="35">
        <v>16286</v>
      </c>
    </row>
    <row r="13" spans="1:8" ht="37.5" customHeight="1">
      <c r="A13" s="165"/>
      <c r="B13" s="18" t="s">
        <v>102</v>
      </c>
      <c r="C13" s="36">
        <v>129916</v>
      </c>
      <c r="D13" s="39">
        <v>47211</v>
      </c>
      <c r="E13" s="36">
        <v>8774921</v>
      </c>
      <c r="F13" s="42" t="s">
        <v>21</v>
      </c>
      <c r="G13" s="39">
        <v>8952048</v>
      </c>
      <c r="H13" s="36">
        <v>29642</v>
      </c>
    </row>
    <row r="14" ht="7.5" customHeight="1"/>
    <row r="15" spans="1:8" ht="13.5">
      <c r="A15" s="2" t="s">
        <v>109</v>
      </c>
      <c r="G15" s="90" t="s">
        <v>110</v>
      </c>
      <c r="H15" s="90"/>
    </row>
    <row r="16" ht="12.75" customHeight="1"/>
  </sheetData>
  <mergeCells count="7">
    <mergeCell ref="G1:H2"/>
    <mergeCell ref="G15:H15"/>
    <mergeCell ref="A10:A11"/>
    <mergeCell ref="A8:A9"/>
    <mergeCell ref="A6:A7"/>
    <mergeCell ref="A4:A5"/>
    <mergeCell ref="A12:A13"/>
  </mergeCells>
  <printOptions/>
  <pageMargins left="0.75" right="0.49" top="1" bottom="1" header="0.512" footer="0.512"/>
  <pageSetup firstPageNumber="37" useFirstPageNumber="1" orientation="portrait" paperSize="9" r:id="rId1"/>
  <headerFooter alignWithMargins="0">
    <oddFooter>&amp;C－ &amp;P －</oddFooter>
  </headerFooter>
  <ignoredErrors>
    <ignoredError sqref="H8 H5 H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2007-11-21T02:09:37Z</cp:lastPrinted>
  <dcterms:modified xsi:type="dcterms:W3CDTF">2007-11-22T00:27:56Z</dcterms:modified>
  <cp:category/>
  <cp:version/>
  <cp:contentType/>
  <cp:contentStatus/>
</cp:coreProperties>
</file>