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00" windowHeight="8550" activeTab="0"/>
  </bookViews>
  <sheets>
    <sheet name="Sheet1" sheetId="1" r:id="rId1"/>
  </sheets>
  <definedNames>
    <definedName name="_xlnm.Print_Area" localSheetId="0">'Sheet1'!$A:$P</definedName>
  </definedNames>
  <calcPr fullCalcOnLoad="1"/>
</workbook>
</file>

<file path=xl/sharedStrings.xml><?xml version="1.0" encoding="utf-8"?>
<sst xmlns="http://schemas.openxmlformats.org/spreadsheetml/2006/main" count="76" uniqueCount="66">
  <si>
    <t>区分</t>
  </si>
  <si>
    <t>世帯数</t>
  </si>
  <si>
    <t>人口総数</t>
  </si>
  <si>
    <t>実数</t>
  </si>
  <si>
    <t>率</t>
  </si>
  <si>
    <t>静岡県計</t>
  </si>
  <si>
    <t>市部</t>
  </si>
  <si>
    <t>郡部</t>
  </si>
  <si>
    <t>浜松市</t>
  </si>
  <si>
    <t>沼津市</t>
  </si>
  <si>
    <t>熱海市</t>
  </si>
  <si>
    <t>三島市</t>
  </si>
  <si>
    <t>富士宮市</t>
  </si>
  <si>
    <t>伊東市</t>
  </si>
  <si>
    <t>島田市</t>
  </si>
  <si>
    <t>富士市</t>
  </si>
  <si>
    <t>磐田市</t>
  </si>
  <si>
    <t>焼津市</t>
  </si>
  <si>
    <t>掛川市</t>
  </si>
  <si>
    <t>藤枝市</t>
  </si>
  <si>
    <t>御殿場市</t>
  </si>
  <si>
    <t>袋井市</t>
  </si>
  <si>
    <t>下田市</t>
  </si>
  <si>
    <t>裾野市</t>
  </si>
  <si>
    <t>湖西市</t>
  </si>
  <si>
    <t>賀茂郡</t>
  </si>
  <si>
    <t>東伊豆町</t>
  </si>
  <si>
    <t>河津町</t>
  </si>
  <si>
    <t>南伊豆町</t>
  </si>
  <si>
    <t>松崎町</t>
  </si>
  <si>
    <t>西伊豆町</t>
  </si>
  <si>
    <t>田方郡</t>
  </si>
  <si>
    <t>函南町</t>
  </si>
  <si>
    <t>静岡市</t>
  </si>
  <si>
    <t>駿東郡</t>
  </si>
  <si>
    <t>清水町</t>
  </si>
  <si>
    <t>長泉町</t>
  </si>
  <si>
    <t>小山町</t>
  </si>
  <si>
    <t>榛原郡</t>
  </si>
  <si>
    <t>吉田町</t>
  </si>
  <si>
    <t>周智郡</t>
  </si>
  <si>
    <t>森町</t>
  </si>
  <si>
    <t>伊豆市</t>
  </si>
  <si>
    <t>御前崎市</t>
  </si>
  <si>
    <t>菊川市</t>
  </si>
  <si>
    <t>伊豆の国市</t>
  </si>
  <si>
    <t>川根本町</t>
  </si>
  <si>
    <t>葵区</t>
  </si>
  <si>
    <t>駿河区</t>
  </si>
  <si>
    <t>清水区</t>
  </si>
  <si>
    <t>面積
（㎢）</t>
  </si>
  <si>
    <t xml:space="preserve"> 人口密度
(１㎢
当たり)</t>
  </si>
  <si>
    <t>第７表　静岡県市町別世帯数及び人口総数</t>
  </si>
  <si>
    <t>（その１）</t>
  </si>
  <si>
    <t xml:space="preserve"> 平成17年～平成22
 年の人口増減
（△は減少）</t>
  </si>
  <si>
    <t>平成22年</t>
  </si>
  <si>
    <t>平成17年
(組替)</t>
  </si>
  <si>
    <t>中区</t>
  </si>
  <si>
    <t>東区</t>
  </si>
  <si>
    <t>西区</t>
  </si>
  <si>
    <t>南区</t>
  </si>
  <si>
    <t>北区</t>
  </si>
  <si>
    <t>浜北区</t>
  </si>
  <si>
    <t>天竜区</t>
  </si>
  <si>
    <t>(注) 人口欄の「平成17年（組替）」は，平成22年10月1日現在の市区町村の境域に基づいて組み替えた平成17年の人口を示す。</t>
  </si>
  <si>
    <t>牧之原市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</si>
</sst>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\ ###,###,###,##0;&quot;-&quot;###,###,###,##0"/>
    <numFmt numFmtId="179" formatCode="###,###,###,##0;&quot;-&quot;##,###,###,##0"/>
    <numFmt numFmtId="180" formatCode="##,##0.0;&quot;-&quot;#,##0.0"/>
    <numFmt numFmtId="181" formatCode="\2\)\ #,###,###,##0.00;\2\)\ \-###,###,##0.00"/>
    <numFmt numFmtId="182" formatCode="##,###,###,##0.0;&quot;-&quot;#,###,###,##0.0"/>
    <numFmt numFmtId="183" formatCode="#,###,###,##0.00;&quot; -&quot;###,###,##0.00"/>
    <numFmt numFmtId="184" formatCode="\3\)\ #,###,###,##0.00;\3\)\ \-###,###,##0.00"/>
    <numFmt numFmtId="185" formatCode="\-0.0"/>
    <numFmt numFmtId="186" formatCode="0.0_ "/>
    <numFmt numFmtId="187" formatCode="#,##0;&quot;△ &quot;#,##0"/>
    <numFmt numFmtId="188" formatCode="#,##0.0;&quot;△ &quot;#,##0.0"/>
    <numFmt numFmtId="189" formatCode="#,##0.00;&quot;△ &quot;#,##0.00"/>
    <numFmt numFmtId="190" formatCode="0;&quot;△ &quot;0"/>
    <numFmt numFmtId="191" formatCode="0.0;&quot;△ &quot;0.0"/>
    <numFmt numFmtId="192" formatCode="0.00;&quot;△ &quot;0.00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2"/>
      <color indexed="8"/>
      <name val="ＭＳ 明朝"/>
      <family val="1"/>
    </font>
    <font>
      <b/>
      <sz val="14"/>
      <name val="ＭＳ 明朝"/>
      <family val="1"/>
    </font>
    <font>
      <sz val="11.5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3">
    <xf numFmtId="0" fontId="0" fillId="0" borderId="0" xfId="0" applyAlignment="1">
      <alignment vertical="center"/>
    </xf>
    <xf numFmtId="38" fontId="2" fillId="0" borderId="0" xfId="48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188" fontId="2" fillId="0" borderId="0" xfId="48" applyNumberFormat="1" applyFont="1" applyAlignment="1">
      <alignment vertical="center"/>
    </xf>
    <xf numFmtId="187" fontId="2" fillId="0" borderId="0" xfId="48" applyNumberFormat="1" applyFont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distributed" vertical="center"/>
    </xf>
    <xf numFmtId="187" fontId="2" fillId="0" borderId="14" xfId="48" applyNumberFormat="1" applyFont="1" applyBorder="1" applyAlignment="1">
      <alignment vertical="center"/>
    </xf>
    <xf numFmtId="187" fontId="2" fillId="0" borderId="0" xfId="48" applyNumberFormat="1" applyFont="1" applyFill="1" applyBorder="1" applyAlignment="1" quotePrefix="1">
      <alignment horizontal="right"/>
    </xf>
    <xf numFmtId="187" fontId="2" fillId="0" borderId="0" xfId="48" applyNumberFormat="1" applyFont="1" applyBorder="1" applyAlignment="1">
      <alignment horizontal="right" vertical="center"/>
    </xf>
    <xf numFmtId="188" fontId="2" fillId="0" borderId="0" xfId="48" applyNumberFormat="1" applyFont="1" applyBorder="1" applyAlignment="1">
      <alignment horizontal="right" vertical="center"/>
    </xf>
    <xf numFmtId="189" fontId="2" fillId="0" borderId="0" xfId="48" applyNumberFormat="1" applyFont="1" applyBorder="1" applyAlignment="1">
      <alignment horizontal="right" vertical="center"/>
    </xf>
    <xf numFmtId="188" fontId="2" fillId="0" borderId="0" xfId="48" applyNumberFormat="1" applyFont="1" applyAlignment="1">
      <alignment horizontal="right" vertical="center"/>
    </xf>
    <xf numFmtId="191" fontId="2" fillId="0" borderId="0" xfId="0" applyNumberFormat="1" applyFont="1" applyAlignment="1">
      <alignment vertical="center"/>
    </xf>
    <xf numFmtId="192" fontId="2" fillId="0" borderId="0" xfId="0" applyNumberFormat="1" applyFont="1" applyAlignment="1">
      <alignment vertical="center"/>
    </xf>
    <xf numFmtId="187" fontId="2" fillId="0" borderId="0" xfId="48" applyNumberFormat="1" applyFont="1" applyBorder="1" applyAlignment="1">
      <alignment vertical="center"/>
    </xf>
    <xf numFmtId="188" fontId="2" fillId="0" borderId="0" xfId="48" applyNumberFormat="1" applyFont="1" applyBorder="1" applyAlignment="1">
      <alignment vertical="center"/>
    </xf>
    <xf numFmtId="189" fontId="2" fillId="0" borderId="0" xfId="48" applyNumberFormat="1" applyFont="1" applyBorder="1" applyAlignment="1">
      <alignment vertical="center"/>
    </xf>
    <xf numFmtId="187" fontId="3" fillId="0" borderId="0" xfId="48" applyNumberFormat="1" applyFont="1" applyFill="1" applyBorder="1" applyAlignment="1" quotePrefix="1">
      <alignment horizontal="right"/>
    </xf>
    <xf numFmtId="38" fontId="2" fillId="0" borderId="0" xfId="48" applyFont="1" applyAlignment="1">
      <alignment horizontal="right" vertical="center"/>
    </xf>
    <xf numFmtId="191" fontId="2" fillId="0" borderId="0" xfId="48" applyNumberFormat="1" applyFont="1" applyAlignment="1">
      <alignment horizontal="right" vertical="center"/>
    </xf>
    <xf numFmtId="192" fontId="2" fillId="0" borderId="0" xfId="48" applyNumberFormat="1" applyFont="1" applyAlignment="1">
      <alignment horizontal="right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5" xfId="0" applyFont="1" applyBorder="1" applyAlignment="1">
      <alignment horizontal="distributed" vertical="center"/>
    </xf>
    <xf numFmtId="187" fontId="2" fillId="0" borderId="17" xfId="48" applyNumberFormat="1" applyFont="1" applyBorder="1" applyAlignment="1">
      <alignment vertical="center"/>
    </xf>
    <xf numFmtId="187" fontId="2" fillId="0" borderId="16" xfId="48" applyNumberFormat="1" applyFont="1" applyBorder="1" applyAlignment="1">
      <alignment vertical="center"/>
    </xf>
    <xf numFmtId="188" fontId="2" fillId="0" borderId="16" xfId="48" applyNumberFormat="1" applyFont="1" applyBorder="1" applyAlignment="1">
      <alignment vertical="center"/>
    </xf>
    <xf numFmtId="189" fontId="2" fillId="0" borderId="16" xfId="48" applyNumberFormat="1" applyFont="1" applyBorder="1" applyAlignment="1">
      <alignment vertical="center"/>
    </xf>
    <xf numFmtId="187" fontId="2" fillId="0" borderId="0" xfId="0" applyNumberFormat="1" applyFont="1" applyBorder="1" applyAlignment="1">
      <alignment vertical="center"/>
    </xf>
    <xf numFmtId="187" fontId="2" fillId="0" borderId="0" xfId="48" applyNumberFormat="1" applyFont="1" applyAlignment="1">
      <alignment horizontal="right" vertical="center"/>
    </xf>
    <xf numFmtId="0" fontId="4" fillId="0" borderId="0" xfId="0" applyFont="1" applyAlignment="1">
      <alignment vertical="center"/>
    </xf>
    <xf numFmtId="189" fontId="3" fillId="0" borderId="0" xfId="48" applyNumberFormat="1" applyFont="1" applyFill="1" applyBorder="1" applyAlignment="1" quotePrefix="1">
      <alignment horizontal="right"/>
    </xf>
    <xf numFmtId="40" fontId="2" fillId="0" borderId="0" xfId="48" applyNumberFormat="1" applyFont="1" applyAlignment="1">
      <alignment vertical="center"/>
    </xf>
    <xf numFmtId="0" fontId="5" fillId="0" borderId="11" xfId="0" applyFont="1" applyBorder="1" applyAlignment="1">
      <alignment horizontal="distributed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1"/>
  <sheetViews>
    <sheetView tabSelected="1" zoomScalePageLayoutView="0" workbookViewId="0" topLeftCell="A1">
      <selection activeCell="F1" sqref="F1"/>
    </sheetView>
  </sheetViews>
  <sheetFormatPr defaultColWidth="9.00390625" defaultRowHeight="13.5"/>
  <cols>
    <col min="1" max="1" width="11.50390625" style="7" customWidth="1"/>
    <col min="2" max="8" width="10.625" style="7" customWidth="1"/>
    <col min="9" max="9" width="11.50390625" style="7" customWidth="1"/>
    <col min="10" max="16" width="10.625" style="7" customWidth="1"/>
    <col min="17" max="16384" width="9.00390625" style="7" customWidth="1"/>
  </cols>
  <sheetData>
    <row r="1" spans="1:16" ht="17.25">
      <c r="A1" s="43" t="s">
        <v>52</v>
      </c>
      <c r="B1" s="12"/>
      <c r="C1" s="12"/>
      <c r="D1" s="12"/>
      <c r="P1" s="7" t="s">
        <v>53</v>
      </c>
    </row>
    <row r="2" spans="1:16" ht="14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</row>
    <row r="3" spans="1:16" ht="14.25" customHeight="1">
      <c r="A3" s="51" t="s">
        <v>0</v>
      </c>
      <c r="B3" s="51" t="s">
        <v>1</v>
      </c>
      <c r="C3" s="53" t="s">
        <v>2</v>
      </c>
      <c r="D3" s="51"/>
      <c r="E3" s="55" t="s">
        <v>54</v>
      </c>
      <c r="F3" s="56"/>
      <c r="G3" s="56" t="s">
        <v>50</v>
      </c>
      <c r="H3" s="55" t="s">
        <v>51</v>
      </c>
      <c r="I3" s="51" t="s">
        <v>0</v>
      </c>
      <c r="J3" s="61" t="s">
        <v>1</v>
      </c>
      <c r="K3" s="59" t="s">
        <v>2</v>
      </c>
      <c r="L3" s="51"/>
      <c r="M3" s="55" t="s">
        <v>54</v>
      </c>
      <c r="N3" s="56"/>
      <c r="O3" s="47" t="s">
        <v>50</v>
      </c>
      <c r="P3" s="55" t="s">
        <v>51</v>
      </c>
    </row>
    <row r="4" spans="1:16" ht="14.25">
      <c r="A4" s="51"/>
      <c r="B4" s="51"/>
      <c r="C4" s="53"/>
      <c r="D4" s="51"/>
      <c r="E4" s="55"/>
      <c r="F4" s="56"/>
      <c r="G4" s="56"/>
      <c r="H4" s="55"/>
      <c r="I4" s="51"/>
      <c r="J4" s="61"/>
      <c r="K4" s="59"/>
      <c r="L4" s="51"/>
      <c r="M4" s="55"/>
      <c r="N4" s="56"/>
      <c r="O4" s="47"/>
      <c r="P4" s="55"/>
    </row>
    <row r="5" spans="1:16" ht="14.25">
      <c r="A5" s="51"/>
      <c r="B5" s="51"/>
      <c r="C5" s="54"/>
      <c r="D5" s="52"/>
      <c r="E5" s="57"/>
      <c r="F5" s="58"/>
      <c r="G5" s="56"/>
      <c r="H5" s="55"/>
      <c r="I5" s="51"/>
      <c r="J5" s="61"/>
      <c r="K5" s="60"/>
      <c r="L5" s="52"/>
      <c r="M5" s="57"/>
      <c r="N5" s="58"/>
      <c r="O5" s="47"/>
      <c r="P5" s="55"/>
    </row>
    <row r="6" spans="1:16" ht="28.5">
      <c r="A6" s="52"/>
      <c r="B6" s="52"/>
      <c r="C6" s="13" t="s">
        <v>55</v>
      </c>
      <c r="D6" s="14" t="s">
        <v>56</v>
      </c>
      <c r="E6" s="13" t="s">
        <v>3</v>
      </c>
      <c r="F6" s="13" t="s">
        <v>4</v>
      </c>
      <c r="G6" s="58"/>
      <c r="H6" s="57"/>
      <c r="I6" s="52"/>
      <c r="J6" s="62"/>
      <c r="K6" s="13" t="s">
        <v>55</v>
      </c>
      <c r="L6" s="14" t="s">
        <v>56</v>
      </c>
      <c r="M6" s="4" t="s">
        <v>3</v>
      </c>
      <c r="N6" s="13" t="s">
        <v>4</v>
      </c>
      <c r="O6" s="48"/>
      <c r="P6" s="57"/>
    </row>
    <row r="7" spans="1:17" ht="15" customHeight="1">
      <c r="A7" s="5"/>
      <c r="B7" s="3"/>
      <c r="C7" s="15"/>
      <c r="D7" s="6"/>
      <c r="E7" s="3"/>
      <c r="F7" s="16"/>
      <c r="G7" s="2"/>
      <c r="H7" s="10"/>
      <c r="I7" s="5"/>
      <c r="J7" s="3"/>
      <c r="K7" s="3"/>
      <c r="L7" s="2"/>
      <c r="M7" s="3"/>
      <c r="N7" s="3"/>
      <c r="O7" s="2"/>
      <c r="P7" s="2"/>
      <c r="Q7" s="11"/>
    </row>
    <row r="8" spans="1:16" ht="15" customHeight="1">
      <c r="A8" s="17" t="s">
        <v>5</v>
      </c>
      <c r="B8" s="20">
        <f>B12+B17+B26+B27+B28+B29+B31+B32+B33+B34+B35+B37+B38+B39+B40+B41+B43+B44+B45+B46+B47+B49+B50+J8+J16+J20+J26+J31</f>
        <v>1399140</v>
      </c>
      <c r="C8" s="20">
        <f>C12+C17+C26+C27+C28+C29+C31+C32+C33+C34+C35+C37+C38+C39+C40+C41+C43+C44+C45+C46+C47+C49+C50+K8+K16+K20+K26+K31</f>
        <v>3765007</v>
      </c>
      <c r="D8" s="20">
        <f>D12+D17+D26+D27+D28+D29+D31+D32+D33+D34+D35+D37+D38+D39+D40+D41+D43+D44+D45+D46+D47+D49+D50+L8+L16+L20+L26+L31</f>
        <v>3792377</v>
      </c>
      <c r="E8" s="20">
        <f>E12+E17+E26+E27+E28+E29+E31+E32+E33+E34+E35+E37+E38+E39+E40+E41+E43+E44+E45+E46+E47+E49+E50+M8+M16+M20+M26+M31</f>
        <v>-27370</v>
      </c>
      <c r="F8" s="24">
        <f>E8/D8*100</f>
        <v>-0.7217109480412944</v>
      </c>
      <c r="G8" s="22">
        <f>G12+G17+G26+G27+G28+G29+G31+G32+G33+G34+G35+G37+G38+G39+G40+G41+G43+G44+G45+G46+G47+G49+G50+O8+O16+O20+O26+O31</f>
        <v>7780.420000000002</v>
      </c>
      <c r="H8" s="23">
        <f>C8/G8</f>
        <v>483.9079381318745</v>
      </c>
      <c r="I8" s="17" t="s">
        <v>25</v>
      </c>
      <c r="J8" s="18">
        <f>SUM(J10:J14)</f>
        <v>19775</v>
      </c>
      <c r="K8" s="29">
        <f>SUM(K10:K14)</f>
        <v>48700</v>
      </c>
      <c r="L8" s="29">
        <f>SUM(L10:L14)</f>
        <v>51947</v>
      </c>
      <c r="M8" s="29">
        <f>SUM(M10:M14)</f>
        <v>-3247</v>
      </c>
      <c r="N8" s="24">
        <f>M8/L8*100</f>
        <v>-6.250601574681887</v>
      </c>
      <c r="O8" s="44">
        <f>SUM(O10:O14)</f>
        <v>479.96000000000004</v>
      </c>
      <c r="P8" s="23">
        <f>K8/O8</f>
        <v>101.46678889907491</v>
      </c>
    </row>
    <row r="9" spans="1:16" ht="15" customHeight="1">
      <c r="A9" s="17" t="s">
        <v>6</v>
      </c>
      <c r="B9" s="20">
        <f>B12+B17+B26+B27+B28+B29+B31+B32+B33+B34+B35+B37+B38+B39+B40+B41+B43+B44+B45+B46+B47+B49+B50</f>
        <v>1311751</v>
      </c>
      <c r="C9" s="20">
        <f>C12+C17+C26+C27+C28+C29+C31+C32+C33+C34+C35+C37+C38+C39+C40+C41+C43+C44+C45+C46+C47+C49+C50</f>
        <v>3526718</v>
      </c>
      <c r="D9" s="20">
        <f>D12+D17+D26+D27+D28+D29+D31+D32+D33+D34+D35+D37+D38+D39+D40+D41+D43+D44+D45+D46+D47+D49+D50</f>
        <v>3551563</v>
      </c>
      <c r="E9" s="20">
        <f>E12+E17+E26+E27+E28+E29+E31+E32+E33+E34+E35+E37+E38+E39+E40+E41+E43+E44+E45+E46+E47+E49+E50</f>
        <v>-24845</v>
      </c>
      <c r="F9" s="24">
        <f>E9/D9*100</f>
        <v>-0.6995511553645536</v>
      </c>
      <c r="G9" s="22">
        <f>G12+G17+G26+G27+G28+G29+G31+G32+G33+G34+G35+G37+G38+G39+G40+G41+G43+G44+G45+G46+G47+G49+G50</f>
        <v>6412.450000000002</v>
      </c>
      <c r="H9" s="23">
        <f>C9/G9</f>
        <v>549.9798049107594</v>
      </c>
      <c r="I9" s="17"/>
      <c r="J9" s="18"/>
      <c r="K9" s="29"/>
      <c r="L9" s="20"/>
      <c r="M9" s="20"/>
      <c r="N9" s="21"/>
      <c r="O9" s="22"/>
      <c r="P9" s="23"/>
    </row>
    <row r="10" spans="1:16" ht="15" customHeight="1">
      <c r="A10" s="17" t="s">
        <v>7</v>
      </c>
      <c r="B10" s="20">
        <f>J8+J16+J20+J26+J31</f>
        <v>87389</v>
      </c>
      <c r="C10" s="20">
        <f>K8+K16+K20+K26+K31</f>
        <v>238289</v>
      </c>
      <c r="D10" s="20">
        <f>L8+L16+L20+L26+L31</f>
        <v>240814</v>
      </c>
      <c r="E10" s="20">
        <f>M8+M16+M20+M26+M31</f>
        <v>-2525</v>
      </c>
      <c r="F10" s="24">
        <f>E10/D10*100</f>
        <v>-1.048527078990424</v>
      </c>
      <c r="G10" s="22">
        <f>O8+O16+O20+O26+O31</f>
        <v>1367.97</v>
      </c>
      <c r="H10" s="23">
        <f>C10/G10</f>
        <v>174.19168549017888</v>
      </c>
      <c r="I10" s="17" t="s">
        <v>26</v>
      </c>
      <c r="J10" s="18">
        <v>5988</v>
      </c>
      <c r="K10" s="29">
        <v>14064</v>
      </c>
      <c r="L10" s="20">
        <v>15165</v>
      </c>
      <c r="M10" s="20">
        <f>K10-L10</f>
        <v>-1101</v>
      </c>
      <c r="N10" s="24">
        <f>M10/L10*100</f>
        <v>-7.260138476755687</v>
      </c>
      <c r="O10" s="22">
        <v>77.83</v>
      </c>
      <c r="P10" s="23">
        <f>K10/O10</f>
        <v>180.70152897340358</v>
      </c>
    </row>
    <row r="11" spans="1:16" ht="15" customHeight="1">
      <c r="A11" s="17"/>
      <c r="B11" s="18"/>
      <c r="C11" s="26"/>
      <c r="D11" s="26"/>
      <c r="E11" s="26"/>
      <c r="F11" s="27"/>
      <c r="G11" s="28"/>
      <c r="H11" s="8"/>
      <c r="I11" s="17" t="s">
        <v>27</v>
      </c>
      <c r="J11" s="18">
        <v>3029</v>
      </c>
      <c r="K11" s="26">
        <v>7998</v>
      </c>
      <c r="L11" s="26">
        <v>8303</v>
      </c>
      <c r="M11" s="20">
        <f>K11-L11</f>
        <v>-305</v>
      </c>
      <c r="N11" s="24">
        <f>M11/L11*100</f>
        <v>-3.6733710706973386</v>
      </c>
      <c r="O11" s="22">
        <v>100.79</v>
      </c>
      <c r="P11" s="23">
        <f>K11/O11</f>
        <v>79.35311042762179</v>
      </c>
    </row>
    <row r="12" spans="1:16" ht="15" customHeight="1">
      <c r="A12" s="17" t="s">
        <v>33</v>
      </c>
      <c r="B12" s="18">
        <f>SUM(B13:B15)</f>
        <v>279019</v>
      </c>
      <c r="C12" s="26">
        <f>SUM(C13:C15)</f>
        <v>716197</v>
      </c>
      <c r="D12" s="26">
        <f>SUM(D13:D15)</f>
        <v>723323</v>
      </c>
      <c r="E12" s="26">
        <f>SUM(E13:E15)</f>
        <v>-7126</v>
      </c>
      <c r="F12" s="24">
        <f>E12/D12*100</f>
        <v>-0.9851753642563558</v>
      </c>
      <c r="G12" s="28">
        <f>SUM(G13:G15)</f>
        <v>1411.8500000000001</v>
      </c>
      <c r="H12" s="23">
        <f>C12/G12</f>
        <v>507.27556043489034</v>
      </c>
      <c r="I12" s="17" t="s">
        <v>28</v>
      </c>
      <c r="J12" s="18">
        <v>3710</v>
      </c>
      <c r="K12" s="26">
        <v>9516</v>
      </c>
      <c r="L12" s="26">
        <v>10003</v>
      </c>
      <c r="M12" s="20">
        <f>K12-L12</f>
        <v>-487</v>
      </c>
      <c r="N12" s="24">
        <f>M12/L12*100</f>
        <v>-4.86853943816855</v>
      </c>
      <c r="O12" s="22">
        <v>110.59</v>
      </c>
      <c r="P12" s="23">
        <f>K12/O12</f>
        <v>86.04756307080206</v>
      </c>
    </row>
    <row r="13" spans="1:16" ht="15" customHeight="1">
      <c r="A13" s="17" t="s">
        <v>47</v>
      </c>
      <c r="B13" s="18">
        <v>98767</v>
      </c>
      <c r="C13" s="19">
        <v>255375</v>
      </c>
      <c r="D13" s="20">
        <v>262764</v>
      </c>
      <c r="E13" s="20">
        <f>C13-D13</f>
        <v>-7389</v>
      </c>
      <c r="F13" s="24">
        <f>E13/D13*100</f>
        <v>-2.812029045074668</v>
      </c>
      <c r="G13" s="22">
        <v>1073.42</v>
      </c>
      <c r="H13" s="23">
        <f>C13/G13</f>
        <v>237.90780868625512</v>
      </c>
      <c r="I13" s="17" t="s">
        <v>29</v>
      </c>
      <c r="J13" s="18">
        <v>3018</v>
      </c>
      <c r="K13" s="29">
        <v>7653</v>
      </c>
      <c r="L13" s="20">
        <v>8104</v>
      </c>
      <c r="M13" s="20">
        <f>K13-L13</f>
        <v>-451</v>
      </c>
      <c r="N13" s="24">
        <f>M13/L13*100</f>
        <v>-5.565153010858835</v>
      </c>
      <c r="O13" s="22">
        <v>85.23</v>
      </c>
      <c r="P13" s="23">
        <f>K13/O13</f>
        <v>89.79232664554733</v>
      </c>
    </row>
    <row r="14" spans="1:16" ht="15" customHeight="1">
      <c r="A14" s="17" t="s">
        <v>48</v>
      </c>
      <c r="B14" s="18">
        <v>87433</v>
      </c>
      <c r="C14" s="26">
        <v>213059</v>
      </c>
      <c r="D14" s="26">
        <v>208055</v>
      </c>
      <c r="E14" s="20">
        <f>C14-D14</f>
        <v>5004</v>
      </c>
      <c r="F14" s="24">
        <f>E14/D14*100</f>
        <v>2.4051332580327314</v>
      </c>
      <c r="G14" s="22">
        <v>72.89</v>
      </c>
      <c r="H14" s="23">
        <f>C14/G14</f>
        <v>2923.020990533681</v>
      </c>
      <c r="I14" s="17" t="s">
        <v>30</v>
      </c>
      <c r="J14" s="18">
        <v>4030</v>
      </c>
      <c r="K14" s="26">
        <v>9469</v>
      </c>
      <c r="L14" s="26">
        <v>10372</v>
      </c>
      <c r="M14" s="20">
        <f>K14-L14</f>
        <v>-903</v>
      </c>
      <c r="N14" s="24">
        <f>M14/L14*100</f>
        <v>-8.706131893559583</v>
      </c>
      <c r="O14" s="22">
        <v>105.52</v>
      </c>
      <c r="P14" s="23">
        <f>K14/O14</f>
        <v>89.73654283548143</v>
      </c>
    </row>
    <row r="15" spans="1:16" ht="15" customHeight="1">
      <c r="A15" s="17" t="s">
        <v>49</v>
      </c>
      <c r="B15" s="18">
        <v>92819</v>
      </c>
      <c r="C15" s="19">
        <v>247763</v>
      </c>
      <c r="D15" s="20">
        <v>252504</v>
      </c>
      <c r="E15" s="20">
        <f>C15-D15</f>
        <v>-4741</v>
      </c>
      <c r="F15" s="24">
        <f>E15/D15*100</f>
        <v>-1.877594018312581</v>
      </c>
      <c r="G15" s="22">
        <v>265.54</v>
      </c>
      <c r="H15" s="23">
        <f>C15/G15</f>
        <v>933.0534006176093</v>
      </c>
      <c r="I15" s="17"/>
      <c r="J15" s="18"/>
      <c r="K15" s="26"/>
      <c r="L15" s="26"/>
      <c r="M15" s="20"/>
      <c r="N15" s="21"/>
      <c r="O15" s="22"/>
      <c r="P15" s="23"/>
    </row>
    <row r="16" spans="1:16" ht="15" customHeight="1">
      <c r="A16" s="17"/>
      <c r="B16" s="18"/>
      <c r="C16" s="26"/>
      <c r="D16" s="26"/>
      <c r="E16" s="26"/>
      <c r="F16" s="27"/>
      <c r="G16" s="28"/>
      <c r="H16" s="8"/>
      <c r="I16" s="17" t="s">
        <v>31</v>
      </c>
      <c r="J16" s="18">
        <f aca="true" t="shared" si="0" ref="J16:P16">J18</f>
        <v>13993</v>
      </c>
      <c r="K16" s="26">
        <f t="shared" si="0"/>
        <v>38571</v>
      </c>
      <c r="L16" s="26">
        <f t="shared" si="0"/>
        <v>38803</v>
      </c>
      <c r="M16" s="20">
        <f t="shared" si="0"/>
        <v>-232</v>
      </c>
      <c r="N16" s="21">
        <f t="shared" si="0"/>
        <v>-0.5978919155735382</v>
      </c>
      <c r="O16" s="22">
        <f t="shared" si="0"/>
        <v>65.13</v>
      </c>
      <c r="P16" s="23">
        <f t="shared" si="0"/>
        <v>592.2155688622755</v>
      </c>
    </row>
    <row r="17" spans="1:16" ht="15" customHeight="1">
      <c r="A17" s="17" t="s">
        <v>8</v>
      </c>
      <c r="B17" s="18">
        <f>SUM(B18:B24)</f>
        <v>300444</v>
      </c>
      <c r="C17" s="26">
        <f>SUM(C18:C24)</f>
        <v>800866</v>
      </c>
      <c r="D17" s="26">
        <f>SUM(D18:D24)</f>
        <v>804032</v>
      </c>
      <c r="E17" s="26">
        <f>SUM(E18:E24)</f>
        <v>-3166</v>
      </c>
      <c r="F17" s="24">
        <f>E17/D17*100</f>
        <v>-0.3937654222717504</v>
      </c>
      <c r="G17" s="28">
        <f>SUM(G18:G24)</f>
        <v>1558.04</v>
      </c>
      <c r="H17" s="23">
        <f>C17/G17</f>
        <v>514.0214628635979</v>
      </c>
      <c r="I17" s="17"/>
      <c r="J17" s="18"/>
      <c r="K17" s="26"/>
      <c r="L17" s="26"/>
      <c r="M17" s="20"/>
      <c r="N17" s="21"/>
      <c r="O17" s="22"/>
      <c r="P17" s="23"/>
    </row>
    <row r="18" spans="1:16" ht="15" customHeight="1">
      <c r="A18" s="17" t="s">
        <v>57</v>
      </c>
      <c r="B18" s="18">
        <v>103707</v>
      </c>
      <c r="C18" s="26">
        <v>238477</v>
      </c>
      <c r="D18" s="26">
        <v>244953</v>
      </c>
      <c r="E18" s="20">
        <f aca="true" t="shared" si="1" ref="E18:E50">C18-D18</f>
        <v>-6476</v>
      </c>
      <c r="F18" s="24">
        <f aca="true" t="shared" si="2" ref="F18:F50">E18/D18*100</f>
        <v>-2.6437724788020556</v>
      </c>
      <c r="G18" s="22">
        <v>44.23</v>
      </c>
      <c r="H18" s="23">
        <f aca="true" t="shared" si="3" ref="H18:H29">C18/G18</f>
        <v>5391.7476825683925</v>
      </c>
      <c r="I18" s="17" t="s">
        <v>32</v>
      </c>
      <c r="J18" s="18">
        <v>13993</v>
      </c>
      <c r="K18" s="29">
        <v>38571</v>
      </c>
      <c r="L18" s="20">
        <v>38803</v>
      </c>
      <c r="M18" s="20">
        <f>K18-L18</f>
        <v>-232</v>
      </c>
      <c r="N18" s="24">
        <f>M18/L18*100</f>
        <v>-0.5978919155735382</v>
      </c>
      <c r="O18" s="22">
        <v>65.13</v>
      </c>
      <c r="P18" s="23">
        <f>K18/O18</f>
        <v>592.2155688622755</v>
      </c>
    </row>
    <row r="19" spans="1:16" ht="15" customHeight="1">
      <c r="A19" s="17" t="s">
        <v>58</v>
      </c>
      <c r="B19" s="18">
        <v>47647</v>
      </c>
      <c r="C19" s="26">
        <v>126609</v>
      </c>
      <c r="D19" s="26">
        <v>125743</v>
      </c>
      <c r="E19" s="20">
        <f t="shared" si="1"/>
        <v>866</v>
      </c>
      <c r="F19" s="24">
        <f t="shared" si="2"/>
        <v>0.6887063295769944</v>
      </c>
      <c r="G19" s="22">
        <v>46.29</v>
      </c>
      <c r="H19" s="23">
        <f t="shared" si="3"/>
        <v>2735.1263771872977</v>
      </c>
      <c r="I19" s="35"/>
      <c r="J19" s="11"/>
      <c r="K19" s="11"/>
      <c r="L19" s="11"/>
      <c r="M19" s="41"/>
      <c r="N19" s="11"/>
      <c r="O19" s="11"/>
      <c r="P19" s="11"/>
    </row>
    <row r="20" spans="1:16" ht="15" customHeight="1">
      <c r="A20" s="17" t="s">
        <v>59</v>
      </c>
      <c r="B20" s="18">
        <v>38359</v>
      </c>
      <c r="C20" s="26">
        <v>113654</v>
      </c>
      <c r="D20" s="26">
        <v>109906</v>
      </c>
      <c r="E20" s="20">
        <f t="shared" si="1"/>
        <v>3748</v>
      </c>
      <c r="F20" s="24">
        <f t="shared" si="2"/>
        <v>3.410186886976143</v>
      </c>
      <c r="G20" s="22">
        <v>114.4</v>
      </c>
      <c r="H20" s="23">
        <f t="shared" si="3"/>
        <v>993.4790209790209</v>
      </c>
      <c r="I20" s="17" t="s">
        <v>34</v>
      </c>
      <c r="J20" s="18">
        <f>SUM(J22:J24)</f>
        <v>34256</v>
      </c>
      <c r="K20" s="29">
        <f>SUM(K22:K24)</f>
        <v>93694</v>
      </c>
      <c r="L20" s="29">
        <f>SUM(L22:L24)</f>
        <v>92155</v>
      </c>
      <c r="M20" s="29">
        <f>SUM(M22:M24)</f>
        <v>1539</v>
      </c>
      <c r="N20" s="24">
        <f>M20/L20*100</f>
        <v>1.670012478975639</v>
      </c>
      <c r="O20" s="44">
        <f>SUM(O22:O24)</f>
        <v>171.48</v>
      </c>
      <c r="P20" s="23">
        <f>K20/O20</f>
        <v>546.384418007931</v>
      </c>
    </row>
    <row r="21" spans="1:16" ht="15" customHeight="1">
      <c r="A21" s="17" t="s">
        <v>60</v>
      </c>
      <c r="B21" s="18">
        <v>37517</v>
      </c>
      <c r="C21" s="26">
        <v>102381</v>
      </c>
      <c r="D21" s="26">
        <v>103242</v>
      </c>
      <c r="E21" s="20">
        <f t="shared" si="1"/>
        <v>-861</v>
      </c>
      <c r="F21" s="24">
        <f t="shared" si="2"/>
        <v>-0.8339629220666007</v>
      </c>
      <c r="G21" s="22">
        <v>47.02</v>
      </c>
      <c r="H21" s="23">
        <f t="shared" si="3"/>
        <v>2177.3925988940873</v>
      </c>
      <c r="I21" s="17"/>
      <c r="J21" s="1"/>
      <c r="K21" s="1"/>
      <c r="L21" s="1"/>
      <c r="M21" s="9"/>
      <c r="N21" s="24"/>
      <c r="O21" s="25"/>
      <c r="P21" s="24"/>
    </row>
    <row r="22" spans="1:16" ht="15" customHeight="1">
      <c r="A22" s="17" t="s">
        <v>61</v>
      </c>
      <c r="B22" s="18">
        <v>31430</v>
      </c>
      <c r="C22" s="26">
        <v>94680</v>
      </c>
      <c r="D22" s="26">
        <v>95830</v>
      </c>
      <c r="E22" s="20">
        <f t="shared" si="1"/>
        <v>-1150</v>
      </c>
      <c r="F22" s="24">
        <f t="shared" si="2"/>
        <v>-1.200041740582281</v>
      </c>
      <c r="G22" s="22">
        <v>295.59</v>
      </c>
      <c r="H22" s="23">
        <f t="shared" si="3"/>
        <v>320.30853547143005</v>
      </c>
      <c r="I22" s="17" t="s">
        <v>35</v>
      </c>
      <c r="J22" s="1">
        <v>12180</v>
      </c>
      <c r="K22" s="1">
        <v>32302</v>
      </c>
      <c r="L22" s="1">
        <v>31961</v>
      </c>
      <c r="M22" s="20">
        <f>K22-L22</f>
        <v>341</v>
      </c>
      <c r="N22" s="24">
        <f>M22/L22*100</f>
        <v>1.066925315227934</v>
      </c>
      <c r="O22" s="25">
        <v>8.84</v>
      </c>
      <c r="P22" s="23">
        <f>K22/O22</f>
        <v>3654.0723981900455</v>
      </c>
    </row>
    <row r="23" spans="1:16" ht="15" customHeight="1">
      <c r="A23" s="17" t="s">
        <v>62</v>
      </c>
      <c r="B23" s="18">
        <v>29695</v>
      </c>
      <c r="C23" s="26">
        <v>91108</v>
      </c>
      <c r="D23" s="26">
        <v>86838</v>
      </c>
      <c r="E23" s="20">
        <f t="shared" si="1"/>
        <v>4270</v>
      </c>
      <c r="F23" s="24">
        <f t="shared" si="2"/>
        <v>4.917202146525715</v>
      </c>
      <c r="G23" s="22">
        <v>66.51</v>
      </c>
      <c r="H23" s="23">
        <f t="shared" si="3"/>
        <v>1369.8391219365508</v>
      </c>
      <c r="I23" s="17" t="s">
        <v>36</v>
      </c>
      <c r="J23" s="1">
        <v>15512</v>
      </c>
      <c r="K23" s="1">
        <v>40763</v>
      </c>
      <c r="L23" s="1">
        <v>38716</v>
      </c>
      <c r="M23" s="20">
        <f>K23-L23</f>
        <v>2047</v>
      </c>
      <c r="N23" s="24">
        <f>M23/L23*100</f>
        <v>5.287219754106829</v>
      </c>
      <c r="O23" s="25">
        <v>26.51</v>
      </c>
      <c r="P23" s="23">
        <f>K23/O23</f>
        <v>1537.6461712561297</v>
      </c>
    </row>
    <row r="24" spans="1:16" ht="15" customHeight="1">
      <c r="A24" s="17" t="s">
        <v>63</v>
      </c>
      <c r="B24" s="18">
        <v>12089</v>
      </c>
      <c r="C24" s="26">
        <v>33957</v>
      </c>
      <c r="D24" s="26">
        <v>37520</v>
      </c>
      <c r="E24" s="20">
        <f t="shared" si="1"/>
        <v>-3563</v>
      </c>
      <c r="F24" s="24">
        <f t="shared" si="2"/>
        <v>-9.496268656716419</v>
      </c>
      <c r="G24" s="22">
        <v>944</v>
      </c>
      <c r="H24" s="23">
        <f t="shared" si="3"/>
        <v>35.97139830508475</v>
      </c>
      <c r="I24" s="17" t="s">
        <v>37</v>
      </c>
      <c r="J24" s="1">
        <v>6564</v>
      </c>
      <c r="K24" s="1">
        <v>20629</v>
      </c>
      <c r="L24" s="1">
        <v>21478</v>
      </c>
      <c r="M24" s="20">
        <f>K24-L24</f>
        <v>-849</v>
      </c>
      <c r="N24" s="24">
        <f>M24/L24*100</f>
        <v>-3.9528820188099454</v>
      </c>
      <c r="O24" s="25">
        <v>136.13</v>
      </c>
      <c r="P24" s="23">
        <f>K24/O24</f>
        <v>151.5389701021083</v>
      </c>
    </row>
    <row r="25" spans="1:16" ht="15" customHeight="1">
      <c r="A25" s="17"/>
      <c r="B25" s="18"/>
      <c r="C25" s="26"/>
      <c r="D25" s="26"/>
      <c r="E25" s="20"/>
      <c r="F25" s="21"/>
      <c r="G25" s="22"/>
      <c r="H25" s="23"/>
      <c r="I25" s="17"/>
      <c r="J25" s="1"/>
      <c r="K25" s="1"/>
      <c r="L25" s="1"/>
      <c r="M25" s="9"/>
      <c r="N25" s="24"/>
      <c r="O25" s="25"/>
      <c r="P25" s="24"/>
    </row>
    <row r="26" spans="1:16" ht="15" customHeight="1">
      <c r="A26" s="17" t="s">
        <v>9</v>
      </c>
      <c r="B26" s="18">
        <v>79616</v>
      </c>
      <c r="C26" s="19">
        <v>202304</v>
      </c>
      <c r="D26" s="20">
        <v>208005</v>
      </c>
      <c r="E26" s="20">
        <f t="shared" si="1"/>
        <v>-5701</v>
      </c>
      <c r="F26" s="24">
        <f t="shared" si="2"/>
        <v>-2.740799500012019</v>
      </c>
      <c r="G26" s="22">
        <v>187.12</v>
      </c>
      <c r="H26" s="23">
        <f t="shared" si="3"/>
        <v>1081.1457887986319</v>
      </c>
      <c r="I26" s="17" t="s">
        <v>38</v>
      </c>
      <c r="J26" s="1">
        <f>SUM(J28:J29)</f>
        <v>13239</v>
      </c>
      <c r="K26" s="1">
        <f>SUM(K28:K29)</f>
        <v>37889</v>
      </c>
      <c r="L26" s="1">
        <f>SUM(L28:L29)</f>
        <v>37636</v>
      </c>
      <c r="M26" s="9">
        <f>SUM(M28:M29)</f>
        <v>253</v>
      </c>
      <c r="N26" s="24">
        <f>M26/L26*100</f>
        <v>0.6722287171856733</v>
      </c>
      <c r="O26" s="45">
        <f>SUM(O28:O29)</f>
        <v>517.5600000000001</v>
      </c>
      <c r="P26" s="23">
        <f>K26/O26</f>
        <v>73.20697117242445</v>
      </c>
    </row>
    <row r="27" spans="1:16" ht="15" customHeight="1">
      <c r="A27" s="17" t="s">
        <v>10</v>
      </c>
      <c r="B27" s="18">
        <v>19740</v>
      </c>
      <c r="C27" s="19">
        <v>39611</v>
      </c>
      <c r="D27" s="20">
        <v>41202</v>
      </c>
      <c r="E27" s="20">
        <f t="shared" si="1"/>
        <v>-1591</v>
      </c>
      <c r="F27" s="24">
        <f t="shared" si="2"/>
        <v>-3.8614630357749626</v>
      </c>
      <c r="G27" s="22">
        <v>61.61</v>
      </c>
      <c r="H27" s="23">
        <f t="shared" si="3"/>
        <v>642.9313423145593</v>
      </c>
      <c r="I27" s="17"/>
      <c r="J27" s="1"/>
      <c r="K27" s="1"/>
      <c r="L27" s="1"/>
      <c r="M27" s="9"/>
      <c r="N27" s="24"/>
      <c r="O27" s="25"/>
      <c r="P27" s="24"/>
    </row>
    <row r="28" spans="1:16" ht="15" customHeight="1">
      <c r="A28" s="17" t="s">
        <v>11</v>
      </c>
      <c r="B28" s="18">
        <v>44620</v>
      </c>
      <c r="C28" s="19">
        <v>111838</v>
      </c>
      <c r="D28" s="20">
        <v>112241</v>
      </c>
      <c r="E28" s="20">
        <f t="shared" si="1"/>
        <v>-403</v>
      </c>
      <c r="F28" s="24">
        <f t="shared" si="2"/>
        <v>-0.3590488324230896</v>
      </c>
      <c r="G28" s="22">
        <v>62.13</v>
      </c>
      <c r="H28" s="23">
        <f t="shared" si="3"/>
        <v>1800.064381136327</v>
      </c>
      <c r="I28" s="17" t="s">
        <v>39</v>
      </c>
      <c r="J28" s="1">
        <v>10253</v>
      </c>
      <c r="K28" s="1">
        <v>29815</v>
      </c>
      <c r="L28" s="1">
        <v>28648</v>
      </c>
      <c r="M28" s="20">
        <f>K28-L28</f>
        <v>1167</v>
      </c>
      <c r="N28" s="24">
        <f>M28/L28*100</f>
        <v>4.073582798101089</v>
      </c>
      <c r="O28" s="25">
        <v>20.84</v>
      </c>
      <c r="P28" s="23">
        <f>K28/O28</f>
        <v>1430.662188099808</v>
      </c>
    </row>
    <row r="29" spans="1:16" ht="15" customHeight="1">
      <c r="A29" s="17" t="s">
        <v>12</v>
      </c>
      <c r="B29" s="18">
        <v>46988</v>
      </c>
      <c r="C29" s="19">
        <v>132001</v>
      </c>
      <c r="D29" s="20">
        <v>131476</v>
      </c>
      <c r="E29" s="20">
        <f t="shared" si="1"/>
        <v>525</v>
      </c>
      <c r="F29" s="24">
        <f t="shared" si="2"/>
        <v>0.3993124220390033</v>
      </c>
      <c r="G29" s="22">
        <v>388.99</v>
      </c>
      <c r="H29" s="23">
        <f t="shared" si="3"/>
        <v>339.34291369958095</v>
      </c>
      <c r="I29" s="17" t="s">
        <v>46</v>
      </c>
      <c r="J29" s="1">
        <v>2986</v>
      </c>
      <c r="K29" s="1">
        <v>8074</v>
      </c>
      <c r="L29" s="1">
        <v>8988</v>
      </c>
      <c r="M29" s="20">
        <f>K29-L29</f>
        <v>-914</v>
      </c>
      <c r="N29" s="24">
        <f>M29/L29*100</f>
        <v>-10.16911437472185</v>
      </c>
      <c r="O29" s="25">
        <v>496.72</v>
      </c>
      <c r="P29" s="23">
        <f>K29/O29</f>
        <v>16.254630375261716</v>
      </c>
    </row>
    <row r="30" spans="1:16" ht="15" customHeight="1">
      <c r="A30" s="17"/>
      <c r="B30" s="18"/>
      <c r="C30" s="19"/>
      <c r="D30" s="20"/>
      <c r="E30" s="20"/>
      <c r="F30" s="21"/>
      <c r="G30" s="22"/>
      <c r="H30" s="23"/>
      <c r="I30" s="17"/>
      <c r="J30" s="1"/>
      <c r="K30" s="1"/>
      <c r="L30" s="1"/>
      <c r="M30" s="9"/>
      <c r="N30" s="24"/>
      <c r="O30" s="25"/>
      <c r="P30" s="24"/>
    </row>
    <row r="31" spans="1:16" ht="15" customHeight="1">
      <c r="A31" s="17" t="s">
        <v>13</v>
      </c>
      <c r="B31" s="18">
        <v>30636</v>
      </c>
      <c r="C31" s="19">
        <v>71437</v>
      </c>
      <c r="D31" s="20">
        <v>72441</v>
      </c>
      <c r="E31" s="20">
        <f t="shared" si="1"/>
        <v>-1004</v>
      </c>
      <c r="F31" s="24">
        <f t="shared" si="2"/>
        <v>-1.3859554672077967</v>
      </c>
      <c r="G31" s="22">
        <v>124.13</v>
      </c>
      <c r="H31" s="23">
        <f>C31/G31</f>
        <v>575.501490372996</v>
      </c>
      <c r="I31" s="17" t="s">
        <v>40</v>
      </c>
      <c r="J31" s="30">
        <f aca="true" t="shared" si="4" ref="J31:P31">J33</f>
        <v>6126</v>
      </c>
      <c r="K31" s="30">
        <f t="shared" si="4"/>
        <v>19435</v>
      </c>
      <c r="L31" s="30">
        <f t="shared" si="4"/>
        <v>20273</v>
      </c>
      <c r="M31" s="42">
        <f t="shared" si="4"/>
        <v>-838</v>
      </c>
      <c r="N31" s="31">
        <f t="shared" si="4"/>
        <v>-4.13357667834065</v>
      </c>
      <c r="O31" s="32">
        <f t="shared" si="4"/>
        <v>133.84</v>
      </c>
      <c r="P31" s="23">
        <f t="shared" si="4"/>
        <v>145.21069934249851</v>
      </c>
    </row>
    <row r="32" spans="1:16" ht="15" customHeight="1">
      <c r="A32" s="17" t="s">
        <v>14</v>
      </c>
      <c r="B32" s="18">
        <v>33280</v>
      </c>
      <c r="C32" s="19">
        <v>100276</v>
      </c>
      <c r="D32" s="20">
        <v>102108</v>
      </c>
      <c r="E32" s="20">
        <f t="shared" si="1"/>
        <v>-1832</v>
      </c>
      <c r="F32" s="24">
        <f t="shared" si="2"/>
        <v>-1.7941787127355349</v>
      </c>
      <c r="G32" s="22">
        <v>315.88</v>
      </c>
      <c r="H32" s="23">
        <f>C32/G32</f>
        <v>317.44966442953023</v>
      </c>
      <c r="I32" s="17"/>
      <c r="J32" s="30"/>
      <c r="K32" s="30"/>
      <c r="L32" s="30"/>
      <c r="M32" s="42"/>
      <c r="N32" s="31"/>
      <c r="O32" s="32"/>
      <c r="P32" s="31"/>
    </row>
    <row r="33" spans="1:16" ht="15" customHeight="1">
      <c r="A33" s="17" t="s">
        <v>15</v>
      </c>
      <c r="B33" s="18">
        <v>90980</v>
      </c>
      <c r="C33" s="19">
        <v>254027</v>
      </c>
      <c r="D33" s="20">
        <v>253297</v>
      </c>
      <c r="E33" s="20">
        <f t="shared" si="1"/>
        <v>730</v>
      </c>
      <c r="F33" s="24">
        <f t="shared" si="2"/>
        <v>0.2881992285735718</v>
      </c>
      <c r="G33" s="22">
        <v>245.02</v>
      </c>
      <c r="H33" s="23">
        <f>C33/G33</f>
        <v>1036.7602644682067</v>
      </c>
      <c r="I33" s="17" t="s">
        <v>41</v>
      </c>
      <c r="J33" s="30">
        <v>6126</v>
      </c>
      <c r="K33" s="30">
        <v>19435</v>
      </c>
      <c r="L33" s="30">
        <v>20273</v>
      </c>
      <c r="M33" s="20">
        <f>K33-L33</f>
        <v>-838</v>
      </c>
      <c r="N33" s="24">
        <f>M33/L33*100</f>
        <v>-4.13357667834065</v>
      </c>
      <c r="O33" s="32">
        <v>133.84</v>
      </c>
      <c r="P33" s="23">
        <f>K33/O33</f>
        <v>145.21069934249851</v>
      </c>
    </row>
    <row r="34" spans="1:16" ht="15" customHeight="1">
      <c r="A34" s="17" t="s">
        <v>16</v>
      </c>
      <c r="B34" s="18">
        <v>59414</v>
      </c>
      <c r="C34" s="19">
        <v>168625</v>
      </c>
      <c r="D34" s="26">
        <v>170899</v>
      </c>
      <c r="E34" s="20">
        <f t="shared" si="1"/>
        <v>-2274</v>
      </c>
      <c r="F34" s="24">
        <f t="shared" si="2"/>
        <v>-1.330610477533514</v>
      </c>
      <c r="G34" s="22">
        <v>164.08</v>
      </c>
      <c r="H34" s="23">
        <f>C34/G34</f>
        <v>1027.6999024865918</v>
      </c>
      <c r="I34" s="33"/>
      <c r="J34" s="34"/>
      <c r="K34" s="34"/>
      <c r="L34" s="34"/>
      <c r="M34" s="34"/>
      <c r="N34" s="34"/>
      <c r="O34" s="34"/>
      <c r="P34" s="34"/>
    </row>
    <row r="35" spans="1:16" ht="15" customHeight="1">
      <c r="A35" s="17" t="s">
        <v>17</v>
      </c>
      <c r="B35" s="18">
        <v>49299</v>
      </c>
      <c r="C35" s="19">
        <v>143249</v>
      </c>
      <c r="D35" s="20">
        <v>143101</v>
      </c>
      <c r="E35" s="20">
        <f t="shared" si="1"/>
        <v>148</v>
      </c>
      <c r="F35" s="24">
        <f t="shared" si="2"/>
        <v>0.1034234561603343</v>
      </c>
      <c r="G35" s="22">
        <v>70.55</v>
      </c>
      <c r="H35" s="23">
        <f>C35/G35</f>
        <v>2030.4606661941887</v>
      </c>
      <c r="I35" s="49" t="s">
        <v>64</v>
      </c>
      <c r="J35" s="49"/>
      <c r="K35" s="49"/>
      <c r="L35" s="49"/>
      <c r="M35" s="49"/>
      <c r="N35" s="49"/>
      <c r="O35" s="49"/>
      <c r="P35" s="49"/>
    </row>
    <row r="36" spans="1:16" ht="15" customHeight="1">
      <c r="A36" s="17"/>
      <c r="B36" s="18"/>
      <c r="C36" s="19"/>
      <c r="D36" s="20"/>
      <c r="E36" s="20"/>
      <c r="F36" s="21"/>
      <c r="G36" s="22"/>
      <c r="H36" s="23"/>
      <c r="I36" s="50"/>
      <c r="J36" s="50"/>
      <c r="K36" s="50"/>
      <c r="L36" s="50"/>
      <c r="M36" s="50"/>
      <c r="N36" s="50"/>
      <c r="O36" s="50"/>
      <c r="P36" s="50"/>
    </row>
    <row r="37" spans="1:8" ht="15" customHeight="1">
      <c r="A37" s="17" t="s">
        <v>18</v>
      </c>
      <c r="B37" s="18">
        <v>39497</v>
      </c>
      <c r="C37" s="19">
        <v>116363</v>
      </c>
      <c r="D37" s="20">
        <v>117857</v>
      </c>
      <c r="E37" s="20">
        <f t="shared" si="1"/>
        <v>-1494</v>
      </c>
      <c r="F37" s="24">
        <f t="shared" si="2"/>
        <v>-1.2676379001671516</v>
      </c>
      <c r="G37" s="22">
        <v>265.63</v>
      </c>
      <c r="H37" s="23">
        <f>C37/G37</f>
        <v>438.0642246734179</v>
      </c>
    </row>
    <row r="38" spans="1:8" ht="15" customHeight="1">
      <c r="A38" s="17" t="s">
        <v>19</v>
      </c>
      <c r="B38" s="18">
        <v>49658</v>
      </c>
      <c r="C38" s="26">
        <v>142151</v>
      </c>
      <c r="D38" s="26">
        <v>141944</v>
      </c>
      <c r="E38" s="20">
        <f t="shared" si="1"/>
        <v>207</v>
      </c>
      <c r="F38" s="24">
        <f t="shared" si="2"/>
        <v>0.14583215916135941</v>
      </c>
      <c r="G38" s="22">
        <v>194.03</v>
      </c>
      <c r="H38" s="23">
        <f>C38/G38</f>
        <v>732.6238210585992</v>
      </c>
    </row>
    <row r="39" spans="1:8" ht="15" customHeight="1">
      <c r="A39" s="17" t="s">
        <v>20</v>
      </c>
      <c r="B39" s="18">
        <v>31403</v>
      </c>
      <c r="C39" s="26">
        <v>89030</v>
      </c>
      <c r="D39" s="26">
        <v>85976</v>
      </c>
      <c r="E39" s="20">
        <f t="shared" si="1"/>
        <v>3054</v>
      </c>
      <c r="F39" s="24">
        <f t="shared" si="2"/>
        <v>3.5521540895133525</v>
      </c>
      <c r="G39" s="22">
        <v>194.63</v>
      </c>
      <c r="H39" s="23">
        <f>C39/G39</f>
        <v>457.432050557468</v>
      </c>
    </row>
    <row r="40" spans="1:8" ht="15" customHeight="1">
      <c r="A40" s="17" t="s">
        <v>21</v>
      </c>
      <c r="B40" s="18">
        <v>29791</v>
      </c>
      <c r="C40" s="19">
        <v>84846</v>
      </c>
      <c r="D40" s="20">
        <v>82991</v>
      </c>
      <c r="E40" s="20">
        <f t="shared" si="1"/>
        <v>1855</v>
      </c>
      <c r="F40" s="24">
        <f t="shared" si="2"/>
        <v>2.235182128182574</v>
      </c>
      <c r="G40" s="22">
        <v>108.56</v>
      </c>
      <c r="H40" s="23">
        <f>C40/G40</f>
        <v>781.5585851142225</v>
      </c>
    </row>
    <row r="41" spans="1:8" ht="15" customHeight="1">
      <c r="A41" s="17" t="s">
        <v>22</v>
      </c>
      <c r="B41" s="18">
        <v>10794</v>
      </c>
      <c r="C41" s="19">
        <v>25013</v>
      </c>
      <c r="D41" s="20">
        <v>26557</v>
      </c>
      <c r="E41" s="20">
        <f t="shared" si="1"/>
        <v>-1544</v>
      </c>
      <c r="F41" s="24">
        <f t="shared" si="2"/>
        <v>-5.813909703656287</v>
      </c>
      <c r="G41" s="22">
        <v>104.7</v>
      </c>
      <c r="H41" s="23">
        <f>C41/G41</f>
        <v>238.90162368672398</v>
      </c>
    </row>
    <row r="42" spans="1:8" ht="15" customHeight="1">
      <c r="A42" s="17"/>
      <c r="B42" s="18"/>
      <c r="C42" s="19"/>
      <c r="D42" s="20"/>
      <c r="E42" s="20"/>
      <c r="F42" s="21"/>
      <c r="G42" s="22"/>
      <c r="H42" s="23"/>
    </row>
    <row r="43" spans="1:8" ht="15" customHeight="1">
      <c r="A43" s="17" t="s">
        <v>23</v>
      </c>
      <c r="B43" s="18">
        <v>21042</v>
      </c>
      <c r="C43" s="19">
        <v>54546</v>
      </c>
      <c r="D43" s="20">
        <v>53062</v>
      </c>
      <c r="E43" s="20">
        <f t="shared" si="1"/>
        <v>1484</v>
      </c>
      <c r="F43" s="24">
        <f t="shared" si="2"/>
        <v>2.7967283555086504</v>
      </c>
      <c r="G43" s="22">
        <v>138.39</v>
      </c>
      <c r="H43" s="23">
        <f>C43/G43</f>
        <v>394.1469759375678</v>
      </c>
    </row>
    <row r="44" spans="1:8" ht="15" customHeight="1">
      <c r="A44" s="17" t="s">
        <v>24</v>
      </c>
      <c r="B44" s="18">
        <v>21619</v>
      </c>
      <c r="C44" s="19">
        <v>60107</v>
      </c>
      <c r="D44" s="20">
        <v>60994</v>
      </c>
      <c r="E44" s="20">
        <f t="shared" si="1"/>
        <v>-887</v>
      </c>
      <c r="F44" s="24">
        <f t="shared" si="2"/>
        <v>-1.4542414007935207</v>
      </c>
      <c r="G44" s="22">
        <v>86.65</v>
      </c>
      <c r="H44" s="23">
        <f>C44/G44</f>
        <v>693.6757068667051</v>
      </c>
    </row>
    <row r="45" spans="1:8" ht="15" customHeight="1">
      <c r="A45" s="17" t="s">
        <v>42</v>
      </c>
      <c r="B45" s="18">
        <v>12583</v>
      </c>
      <c r="C45" s="19">
        <v>34202</v>
      </c>
      <c r="D45" s="20">
        <v>36627</v>
      </c>
      <c r="E45" s="20">
        <f t="shared" si="1"/>
        <v>-2425</v>
      </c>
      <c r="F45" s="24">
        <f t="shared" si="2"/>
        <v>-6.620798864225845</v>
      </c>
      <c r="G45" s="22">
        <v>363.97</v>
      </c>
      <c r="H45" s="23">
        <f>C45/G45</f>
        <v>93.96928318267989</v>
      </c>
    </row>
    <row r="46" spans="1:8" ht="15" customHeight="1">
      <c r="A46" s="17" t="s">
        <v>43</v>
      </c>
      <c r="B46" s="18">
        <v>11494</v>
      </c>
      <c r="C46" s="29">
        <v>34700</v>
      </c>
      <c r="D46" s="20">
        <v>35272</v>
      </c>
      <c r="E46" s="20">
        <f t="shared" si="1"/>
        <v>-572</v>
      </c>
      <c r="F46" s="24">
        <f t="shared" si="2"/>
        <v>-1.6216829212973465</v>
      </c>
      <c r="G46" s="22">
        <v>65.86</v>
      </c>
      <c r="H46" s="23">
        <f>C46/G46</f>
        <v>526.8751897965382</v>
      </c>
    </row>
    <row r="47" spans="1:8" ht="15" customHeight="1">
      <c r="A47" s="17" t="s">
        <v>44</v>
      </c>
      <c r="B47" s="18">
        <v>15485</v>
      </c>
      <c r="C47" s="26">
        <v>47041</v>
      </c>
      <c r="D47" s="26">
        <v>47502</v>
      </c>
      <c r="E47" s="20">
        <f t="shared" si="1"/>
        <v>-461</v>
      </c>
      <c r="F47" s="24">
        <f t="shared" si="2"/>
        <v>-0.970485453244074</v>
      </c>
      <c r="G47" s="22">
        <v>94.24</v>
      </c>
      <c r="H47" s="23">
        <f>C47/G47</f>
        <v>499.16171477079797</v>
      </c>
    </row>
    <row r="48" spans="1:8" ht="15" customHeight="1">
      <c r="A48" s="17"/>
      <c r="B48" s="18"/>
      <c r="C48" s="26"/>
      <c r="D48" s="26"/>
      <c r="E48" s="20"/>
      <c r="F48" s="21"/>
      <c r="G48" s="22"/>
      <c r="H48" s="23"/>
    </row>
    <row r="49" spans="1:8" ht="15" customHeight="1">
      <c r="A49" s="46" t="s">
        <v>45</v>
      </c>
      <c r="B49" s="18">
        <v>18742</v>
      </c>
      <c r="C49" s="29">
        <v>49269</v>
      </c>
      <c r="D49" s="20">
        <v>50011</v>
      </c>
      <c r="E49" s="20">
        <f t="shared" si="1"/>
        <v>-742</v>
      </c>
      <c r="F49" s="24">
        <f t="shared" si="2"/>
        <v>-1.4836735918098019</v>
      </c>
      <c r="G49" s="22">
        <v>94.71</v>
      </c>
      <c r="H49" s="23">
        <f>C49/G49</f>
        <v>520.2090592334495</v>
      </c>
    </row>
    <row r="50" spans="1:8" ht="15" customHeight="1">
      <c r="A50" s="17" t="s">
        <v>65</v>
      </c>
      <c r="B50" s="18">
        <v>15607</v>
      </c>
      <c r="C50" s="26">
        <v>49019</v>
      </c>
      <c r="D50" s="26">
        <v>50645</v>
      </c>
      <c r="E50" s="20">
        <f t="shared" si="1"/>
        <v>-1626</v>
      </c>
      <c r="F50" s="24">
        <f t="shared" si="2"/>
        <v>-3.2105834731957743</v>
      </c>
      <c r="G50" s="28">
        <v>111.68</v>
      </c>
      <c r="H50" s="23">
        <f>C50/G50</f>
        <v>438.92371060171916</v>
      </c>
    </row>
    <row r="51" spans="1:8" ht="13.5" customHeight="1">
      <c r="A51" s="36"/>
      <c r="B51" s="37"/>
      <c r="C51" s="38"/>
      <c r="D51" s="38"/>
      <c r="E51" s="38"/>
      <c r="F51" s="39"/>
      <c r="G51" s="40"/>
      <c r="H51" s="39"/>
    </row>
    <row r="52" ht="13.5" customHeight="1"/>
    <row r="53" ht="13.5" customHeight="1"/>
    <row r="54" ht="13.5" customHeight="1"/>
    <row r="55" ht="15.75" customHeight="1"/>
    <row r="56" ht="15.75" customHeight="1"/>
    <row r="57" ht="15.75" customHeight="1"/>
    <row r="58" ht="6" customHeight="1"/>
  </sheetData>
  <sheetProtection/>
  <mergeCells count="13">
    <mergeCell ref="J3:J6"/>
    <mergeCell ref="P3:P6"/>
    <mergeCell ref="M3:N5"/>
    <mergeCell ref="O3:O6"/>
    <mergeCell ref="I35:P36"/>
    <mergeCell ref="A3:A6"/>
    <mergeCell ref="B3:B6"/>
    <mergeCell ref="C3:D5"/>
    <mergeCell ref="E3:F5"/>
    <mergeCell ref="I3:I6"/>
    <mergeCell ref="K3:L5"/>
    <mergeCell ref="G3:G6"/>
    <mergeCell ref="H3:H6"/>
  </mergeCells>
  <printOptions/>
  <pageMargins left="0.7874015748031497" right="0.7874015748031497" top="0.984251968503937" bottom="0.7874015748031497" header="0.5118110236220472" footer="0.5118110236220472"/>
  <pageSetup firstPageNumber="52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DAS10022</cp:lastModifiedBy>
  <cp:lastPrinted>2013-01-04T06:27:10Z</cp:lastPrinted>
  <dcterms:created xsi:type="dcterms:W3CDTF">2007-05-17T23:45:46Z</dcterms:created>
  <dcterms:modified xsi:type="dcterms:W3CDTF">2013-01-07T06:42:54Z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